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60" windowWidth="15600" windowHeight="6945" tabRatio="906" activeTab="4"/>
  </bookViews>
  <sheets>
    <sheet name="Függelék" sheetId="36" r:id="rId1"/>
    <sheet name="1Osztatlaneredeti" sheetId="41" r:id="rId2"/>
    <sheet name="1aOsztatlavagyonrészl" sheetId="44" r:id="rId3"/>
    <sheet name="1bVáltátveztitkársági eszközök" sheetId="32" r:id="rId4"/>
    <sheet name="1cOsztatlan mód" sheetId="29" r:id="rId5"/>
    <sheet name="2JTT1per18" sheetId="37" r:id="rId6"/>
    <sheet name="3Vételiajánlat" sheetId="35" r:id="rId7"/>
    <sheet name="4Püés vagyonElszámolás" sheetId="42" r:id="rId8"/>
    <sheet name="5Lakosságarány" sheetId="30" r:id="rId9"/>
  </sheets>
  <externalReferences>
    <externalReference r:id="rId10"/>
  </externalReferences>
  <definedNames>
    <definedName name="_xlnm.Print_Area" localSheetId="8">'5Lakosságarány'!$A$1:$I$27</definedName>
  </definedNames>
  <calcPr calcId="145621"/>
</workbook>
</file>

<file path=xl/calcChain.xml><?xml version="1.0" encoding="utf-8"?>
<calcChain xmlns="http://schemas.openxmlformats.org/spreadsheetml/2006/main">
  <c r="E24" i="35" l="1"/>
  <c r="D27" i="42" l="1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27" i="42" l="1"/>
  <c r="B6" i="41" l="1"/>
  <c r="Q4" i="41"/>
  <c r="Q7" i="41" s="1"/>
  <c r="M4" i="41"/>
  <c r="M7" i="41" s="1"/>
  <c r="I4" i="41"/>
  <c r="I7" i="41" s="1"/>
  <c r="E4" i="41"/>
  <c r="E7" i="41" s="1"/>
  <c r="U3" i="41"/>
  <c r="T4" i="41" s="1"/>
  <c r="T7" i="41" s="1"/>
  <c r="T6" i="41" l="1"/>
  <c r="T8" i="41" s="1"/>
  <c r="F6" i="41"/>
  <c r="F8" i="41" s="1"/>
  <c r="J6" i="41"/>
  <c r="J8" i="41" s="1"/>
  <c r="R6" i="41"/>
  <c r="R8" i="41" s="1"/>
  <c r="C4" i="41"/>
  <c r="G4" i="41"/>
  <c r="G7" i="41" s="1"/>
  <c r="K4" i="41"/>
  <c r="K7" i="41" s="1"/>
  <c r="O4" i="41"/>
  <c r="O7" i="41" s="1"/>
  <c r="S4" i="41"/>
  <c r="S7" i="41" s="1"/>
  <c r="C6" i="41"/>
  <c r="K6" i="41"/>
  <c r="K8" i="41" s="1"/>
  <c r="O6" i="41"/>
  <c r="O8" i="41" s="1"/>
  <c r="S6" i="41"/>
  <c r="S8" i="41" s="1"/>
  <c r="E6" i="41"/>
  <c r="E8" i="41" s="1"/>
  <c r="I6" i="41"/>
  <c r="I8" i="41" s="1"/>
  <c r="M6" i="41"/>
  <c r="M8" i="41" s="1"/>
  <c r="Q6" i="41"/>
  <c r="Q8" i="41" s="1"/>
  <c r="B8" i="41"/>
  <c r="F4" i="41"/>
  <c r="F7" i="41" s="1"/>
  <c r="J4" i="41"/>
  <c r="J7" i="41" s="1"/>
  <c r="N4" i="41"/>
  <c r="N7" i="41" s="1"/>
  <c r="R4" i="41"/>
  <c r="R7" i="41" s="1"/>
  <c r="D4" i="41"/>
  <c r="D7" i="41" s="1"/>
  <c r="H4" i="41"/>
  <c r="H7" i="41" s="1"/>
  <c r="L4" i="41"/>
  <c r="L7" i="41" s="1"/>
  <c r="P4" i="41"/>
  <c r="P7" i="41" s="1"/>
  <c r="D6" i="41"/>
  <c r="D8" i="41" s="1"/>
  <c r="H6" i="41"/>
  <c r="H8" i="41" s="1"/>
  <c r="L6" i="41"/>
  <c r="L8" i="41" s="1"/>
  <c r="P6" i="41"/>
  <c r="P8" i="41" s="1"/>
  <c r="G6" i="41" l="1"/>
  <c r="G8" i="41" s="1"/>
  <c r="N6" i="41"/>
  <c r="N8" i="41" s="1"/>
  <c r="U4" i="41"/>
  <c r="C7" i="41"/>
  <c r="U7" i="41" s="1"/>
  <c r="C8" i="41" l="1"/>
  <c r="U6" i="41"/>
  <c r="U8" i="41" s="1"/>
  <c r="D7" i="35" l="1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6" i="35"/>
  <c r="S54" i="37" l="1"/>
  <c r="C46" i="37"/>
  <c r="E45" i="37"/>
  <c r="E44" i="37"/>
  <c r="E43" i="37"/>
  <c r="E42" i="37"/>
  <c r="E41" i="37"/>
  <c r="E40" i="37"/>
  <c r="E39" i="37"/>
  <c r="E46" i="37" s="1"/>
  <c r="E38" i="37"/>
  <c r="E37" i="37"/>
  <c r="E36" i="37"/>
  <c r="E35" i="37"/>
  <c r="C35" i="37"/>
  <c r="E34" i="37"/>
  <c r="C33" i="37"/>
  <c r="E32" i="37"/>
  <c r="E31" i="37"/>
  <c r="E30" i="37"/>
  <c r="E29" i="37"/>
  <c r="E33" i="37" s="1"/>
  <c r="AO26" i="37"/>
  <c r="AM26" i="37"/>
  <c r="AK26" i="37"/>
  <c r="AI26" i="37"/>
  <c r="AG26" i="37"/>
  <c r="AE26" i="37"/>
  <c r="AC26" i="37"/>
  <c r="AA26" i="37"/>
  <c r="Y26" i="37"/>
  <c r="W26" i="37"/>
  <c r="U26" i="37"/>
  <c r="S26" i="37"/>
  <c r="Q26" i="37"/>
  <c r="O26" i="37"/>
  <c r="M26" i="37"/>
  <c r="K26" i="37"/>
  <c r="I26" i="37"/>
  <c r="E26" i="37"/>
  <c r="E23" i="37"/>
  <c r="D23" i="37"/>
  <c r="C23" i="37"/>
  <c r="C26" i="37" s="1"/>
  <c r="H22" i="37"/>
  <c r="G22" i="37"/>
  <c r="F22" i="37"/>
  <c r="H21" i="37"/>
  <c r="G21" i="37"/>
  <c r="F21" i="37"/>
  <c r="H20" i="37"/>
  <c r="G20" i="37"/>
  <c r="F20" i="37"/>
  <c r="H19" i="37"/>
  <c r="G19" i="37"/>
  <c r="F19" i="37"/>
  <c r="H18" i="37"/>
  <c r="H23" i="37" s="1"/>
  <c r="H26" i="37" s="1"/>
  <c r="G18" i="37"/>
  <c r="F18" i="37"/>
  <c r="F23" i="37" s="1"/>
  <c r="F26" i="37" s="1"/>
  <c r="H17" i="37"/>
  <c r="G17" i="37"/>
  <c r="G23" i="37" s="1"/>
  <c r="G26" i="37" s="1"/>
  <c r="F17" i="37"/>
  <c r="AP13" i="37"/>
  <c r="AP26" i="37" s="1"/>
  <c r="AO13" i="37"/>
  <c r="AN13" i="37"/>
  <c r="AN26" i="37" s="1"/>
  <c r="AM13" i="37"/>
  <c r="AL13" i="37"/>
  <c r="AL26" i="37" s="1"/>
  <c r="AK13" i="37"/>
  <c r="AJ13" i="37"/>
  <c r="AJ26" i="37" s="1"/>
  <c r="AI13" i="37"/>
  <c r="AH13" i="37"/>
  <c r="AH26" i="37" s="1"/>
  <c r="AG13" i="37"/>
  <c r="AF13" i="37"/>
  <c r="AF26" i="37" s="1"/>
  <c r="AE13" i="37"/>
  <c r="AD13" i="37"/>
  <c r="AD26" i="37" s="1"/>
  <c r="AC13" i="37"/>
  <c r="AB13" i="37"/>
  <c r="AB26" i="37" s="1"/>
  <c r="AA13" i="37"/>
  <c r="Z13" i="37"/>
  <c r="Z26" i="37" s="1"/>
  <c r="Y13" i="37"/>
  <c r="X13" i="37"/>
  <c r="X26" i="37" s="1"/>
  <c r="W13" i="37"/>
  <c r="V13" i="37"/>
  <c r="V26" i="37" s="1"/>
  <c r="U13" i="37"/>
  <c r="T13" i="37"/>
  <c r="T26" i="37" s="1"/>
  <c r="S13" i="37"/>
  <c r="R13" i="37"/>
  <c r="R26" i="37" s="1"/>
  <c r="Q13" i="37"/>
  <c r="P13" i="37"/>
  <c r="P26" i="37" s="1"/>
  <c r="O13" i="37"/>
  <c r="N13" i="37"/>
  <c r="N26" i="37" s="1"/>
  <c r="M13" i="37"/>
  <c r="L13" i="37"/>
  <c r="L26" i="37" s="1"/>
  <c r="K13" i="37"/>
  <c r="J13" i="37"/>
  <c r="J26" i="37" s="1"/>
  <c r="I13" i="37"/>
  <c r="H13" i="37"/>
  <c r="G13" i="37"/>
  <c r="E13" i="37"/>
  <c r="C13" i="37"/>
  <c r="F12" i="37"/>
  <c r="F11" i="37"/>
  <c r="F10" i="37"/>
  <c r="F9" i="37"/>
  <c r="F8" i="37"/>
  <c r="F7" i="37"/>
  <c r="F6" i="37"/>
  <c r="F5" i="37"/>
  <c r="F4" i="37"/>
  <c r="F3" i="37"/>
  <c r="F13" i="37" s="1"/>
  <c r="J24" i="32" l="1"/>
  <c r="E49" i="32"/>
  <c r="B26" i="29" l="1"/>
  <c r="I24" i="32" l="1"/>
  <c r="H2" i="32"/>
  <c r="G24" i="32" l="1"/>
  <c r="H23" i="32"/>
  <c r="H22" i="32"/>
  <c r="H21" i="32"/>
  <c r="H20" i="32"/>
  <c r="H19" i="32"/>
  <c r="H18" i="32"/>
  <c r="H17" i="32"/>
  <c r="H16" i="32"/>
  <c r="H15" i="32"/>
  <c r="H14" i="32"/>
  <c r="H13" i="32"/>
  <c r="H12" i="32"/>
  <c r="H11" i="32"/>
  <c r="H10" i="32"/>
  <c r="H9" i="32"/>
  <c r="H8" i="32"/>
  <c r="H7" i="32"/>
  <c r="H6" i="32"/>
  <c r="H5" i="32"/>
  <c r="H4" i="32"/>
  <c r="H3" i="32"/>
  <c r="H24" i="32" l="1"/>
  <c r="F8" i="30" l="1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7" i="30"/>
  <c r="F26" i="30" l="1"/>
</calcChain>
</file>

<file path=xl/sharedStrings.xml><?xml version="1.0" encoding="utf-8"?>
<sst xmlns="http://schemas.openxmlformats.org/spreadsheetml/2006/main" count="372" uniqueCount="192">
  <si>
    <t>Megnevezés</t>
  </si>
  <si>
    <t>Összesen</t>
  </si>
  <si>
    <t>Jánoshida</t>
  </si>
  <si>
    <t>Jászivány</t>
  </si>
  <si>
    <t>Jászladány</t>
  </si>
  <si>
    <t>Jásztelek</t>
  </si>
  <si>
    <t>Kimutatás</t>
  </si>
  <si>
    <t>Jászsági Többcélú Társulás  felosztott vagyonáról</t>
  </si>
  <si>
    <t>Jászsági Többcélú Társulás  önkormányzatai</t>
  </si>
  <si>
    <t>Osztatlan közös vagyon értéke értékbecslés alapján</t>
  </si>
  <si>
    <t>Állandó népesség 2012. jan. 1.</t>
  </si>
  <si>
    <t>Lakosságarányos %</t>
  </si>
  <si>
    <t>Alattyán</t>
  </si>
  <si>
    <t>Jászágó</t>
  </si>
  <si>
    <t>Jászalsószentgy.</t>
  </si>
  <si>
    <t>Jászapáti</t>
  </si>
  <si>
    <t>Jászárokszállás</t>
  </si>
  <si>
    <t>Jászberény</t>
  </si>
  <si>
    <t>Jászboldogháza</t>
  </si>
  <si>
    <t>Jászdózsa</t>
  </si>
  <si>
    <t>Jászfelsőszentgy.</t>
  </si>
  <si>
    <t>Jászfényszaru</t>
  </si>
  <si>
    <t>Jászjákóhalma</t>
  </si>
  <si>
    <t>Jászkisér</t>
  </si>
  <si>
    <t>Jászszentandrás</t>
  </si>
  <si>
    <t>Pusztamonostor</t>
  </si>
  <si>
    <t>Visznek</t>
  </si>
  <si>
    <t>Segédtábla</t>
  </si>
  <si>
    <t>a települések lakosságarányos számításához</t>
  </si>
  <si>
    <t>Intézmények</t>
  </si>
  <si>
    <t>Jászsági Családsegítő és Gyerekjóléti Szolgálat</t>
  </si>
  <si>
    <t>Társulási feladatok</t>
  </si>
  <si>
    <t>Lakosságszám fő</t>
  </si>
  <si>
    <t>Lakosságszám aránya%</t>
  </si>
  <si>
    <t>Lakosságszám</t>
  </si>
  <si>
    <t>Lakosságszám aránya</t>
  </si>
  <si>
    <t xml:space="preserve"> </t>
  </si>
  <si>
    <t>2013. évi hozzájár.</t>
  </si>
  <si>
    <t>asztal</t>
  </si>
  <si>
    <t>szekrény</t>
  </si>
  <si>
    <t>gurulós vezetői szék</t>
  </si>
  <si>
    <t>Titkárságvezetői iroda</t>
  </si>
  <si>
    <t>Gazdasági iroda</t>
  </si>
  <si>
    <t>szék (gurulós)</t>
  </si>
  <si>
    <t>számítógép konfiguráció</t>
  </si>
  <si>
    <t>Általános referensi iroda</t>
  </si>
  <si>
    <t>szék (gurulós-karfás)</t>
  </si>
  <si>
    <t>Dell laptop D.O.</t>
  </si>
  <si>
    <t>Dell laptop K.Z.-né</t>
  </si>
  <si>
    <t>Dell laptop P.M.</t>
  </si>
  <si>
    <t>Dell laptop A.T.I.</t>
  </si>
  <si>
    <t>Titkársági eszközök</t>
  </si>
  <si>
    <t>Közös osztatlan tulajdonban maradó titkársági eszközök</t>
  </si>
  <si>
    <t>I/1.</t>
  </si>
  <si>
    <t>db</t>
  </si>
  <si>
    <t>Szekrény (74*220)</t>
  </si>
  <si>
    <t>Szekrény (74*147)</t>
  </si>
  <si>
    <t>Klima+ távirányító</t>
  </si>
  <si>
    <t>épülettart.</t>
  </si>
  <si>
    <t>Sor-szám</t>
  </si>
  <si>
    <t>Menny.
egység</t>
  </si>
  <si>
    <t>Menny.</t>
  </si>
  <si>
    <t>Megj.</t>
  </si>
  <si>
    <t>Érték
(HUF)</t>
  </si>
  <si>
    <t>Össz érték
(HUF)</t>
  </si>
  <si>
    <t>I/2.</t>
  </si>
  <si>
    <t>Laptop (dell-fekete+táska+egér)</t>
  </si>
  <si>
    <t>Pap Mária</t>
  </si>
  <si>
    <t>Asztal ( 180*80)</t>
  </si>
  <si>
    <t>Szék (gurulós -karfás)</t>
  </si>
  <si>
    <t>Alkazak-Tóth I.</t>
  </si>
  <si>
    <t>Klima+távirányító</t>
  </si>
  <si>
    <t>I/3.</t>
  </si>
  <si>
    <t>Klima+táviránító</t>
  </si>
  <si>
    <t>I/4.</t>
  </si>
  <si>
    <t>I/5.</t>
  </si>
  <si>
    <t>Klíma+távirányító</t>
  </si>
  <si>
    <t xml:space="preserve">épülettartozék </t>
  </si>
  <si>
    <t>I/6.</t>
  </si>
  <si>
    <t>Asztal (80*140)</t>
  </si>
  <si>
    <t xml:space="preserve"> 10/2</t>
  </si>
  <si>
    <t>Szék (gurulós)</t>
  </si>
  <si>
    <t>Számítógép konfiguráció (monitor+ház+egér+billentyűzet)</t>
  </si>
  <si>
    <t>I/7.</t>
  </si>
  <si>
    <t>I/9.</t>
  </si>
  <si>
    <t>Szekrény (konyhai- felső;alsó  330*80; 330*80)</t>
  </si>
  <si>
    <t>Vízmelegítő (hajdú)</t>
  </si>
  <si>
    <t>beépített</t>
  </si>
  <si>
    <t>I/11.</t>
  </si>
  <si>
    <t>épülettartozék</t>
  </si>
  <si>
    <t>I/12.</t>
  </si>
  <si>
    <t>I/13.</t>
  </si>
  <si>
    <t>eredeti javaslat</t>
  </si>
  <si>
    <t>leltártöbblet</t>
  </si>
  <si>
    <t>leltárhiány</t>
  </si>
  <si>
    <t>Jászberényt megillető térítésmentes rész</t>
  </si>
  <si>
    <t>Módosított javaslat</t>
  </si>
  <si>
    <t>Osztatlan közös tulajdon</t>
  </si>
  <si>
    <t>Térítésmentes</t>
  </si>
  <si>
    <t xml:space="preserve">Osztatlan közös vagyon értéke </t>
  </si>
  <si>
    <t>Jászsági Óvodai Intézmény</t>
  </si>
  <si>
    <t>FÜGGELÉK</t>
  </si>
  <si>
    <t>Jászsági Többcélú Társulás osztatlan közös vagyonának  rendezési javaslata</t>
  </si>
  <si>
    <t>Lakosságarány %</t>
  </si>
  <si>
    <t>Jászberény Önkormányzata  vételi ajánlata</t>
  </si>
  <si>
    <t>szla csoport</t>
  </si>
  <si>
    <t>TÁRSULÁS</t>
  </si>
  <si>
    <t xml:space="preserve">bruttó </t>
  </si>
  <si>
    <t>écs %</t>
  </si>
  <si>
    <t>écs</t>
  </si>
  <si>
    <t>nettó</t>
  </si>
  <si>
    <t>bruttó</t>
  </si>
  <si>
    <t>vagyoni értékű jog</t>
  </si>
  <si>
    <t>szellemi termék</t>
  </si>
  <si>
    <t>épületek felújítása</t>
  </si>
  <si>
    <t>egyéb különféle építmények</t>
  </si>
  <si>
    <t>ügyviteli eszközök</t>
  </si>
  <si>
    <t>egyéb gépek, berendezések</t>
  </si>
  <si>
    <t>járművek</t>
  </si>
  <si>
    <t>üzemeltetésre átadott eszközök</t>
  </si>
  <si>
    <t>üzemeltetésre átadott járművek</t>
  </si>
  <si>
    <t>EAOP.3.1.4.-FOLYAMATBAN MARADÓ</t>
  </si>
  <si>
    <t>ÓVODA (régi JKI)</t>
  </si>
  <si>
    <t>Áll.-ba nem vett, értékét nem csökk.eszköz</t>
  </si>
  <si>
    <t>BEFEKTETETT ESZKÖZÖK</t>
  </si>
  <si>
    <t>1/18-ad része</t>
  </si>
  <si>
    <t>Követelések vevők</t>
  </si>
  <si>
    <t>Egyéb költv.szembeni követelések JTSZ</t>
  </si>
  <si>
    <t>Egyéb költv.szembeni követelések CSSK</t>
  </si>
  <si>
    <t>Egyéb költv.szembeni követelések Óvoda</t>
  </si>
  <si>
    <t>KÖVETELÉSEK</t>
  </si>
  <si>
    <t>Kötelezettségek áruszáll., és szolg-ból JTT</t>
  </si>
  <si>
    <t>KÖTELEZETTSÉGEK</t>
  </si>
  <si>
    <t>Kvt passzív függő elszámolás JTSZ</t>
  </si>
  <si>
    <t>tartalékkal szemben</t>
  </si>
  <si>
    <t>Kvt passzív függő elszámolás Titk.</t>
  </si>
  <si>
    <t>Kvt passzív függő elszámolás JTT</t>
  </si>
  <si>
    <t>Kvt passzív függő elszámolás CSSK</t>
  </si>
  <si>
    <t>Kvt passzív függő elszámolás óvoda</t>
  </si>
  <si>
    <t>Kvt passzív átfutó elszámolás óvoda</t>
  </si>
  <si>
    <t>Kvt passzív átfutó elszámolás JTSZ</t>
  </si>
  <si>
    <t>Kvt passzív kiegyenl. Kiadás CSSK</t>
  </si>
  <si>
    <t>Kvt passzív kiegyenl. Kiadás óvoda</t>
  </si>
  <si>
    <t>Kvt passzív kiegyenl. Kiadás JTSZ</t>
  </si>
  <si>
    <t>PASSZÍVÁK</t>
  </si>
  <si>
    <t>Leonardó Age program deviza szla</t>
  </si>
  <si>
    <t>Leonardo Age deviza árf.különb.szla</t>
  </si>
  <si>
    <t>JTSZ mol kártya</t>
  </si>
  <si>
    <t>Titk. mol kártya</t>
  </si>
  <si>
    <t>Cssk mol kártya</t>
  </si>
  <si>
    <t>BANK ÉS PÉNZTÁR SZÁMLÁK</t>
  </si>
  <si>
    <t>Önkormányzat megnevezése</t>
  </si>
  <si>
    <t>Jogutód számlára  még befizetendő</t>
  </si>
  <si>
    <t>Jogutód számláról kifizetendő</t>
  </si>
  <si>
    <t>Összes egyenleg</t>
  </si>
  <si>
    <t xml:space="preserve"> Jászsági Szociális Szolgáltató Társulás Jászladány </t>
  </si>
  <si>
    <t>Pénzügyi elszámolás egyenlege</t>
  </si>
  <si>
    <t>Önkormányzat által befizetendő</t>
  </si>
  <si>
    <t>Önkormányzatnak kifizetendő</t>
  </si>
  <si>
    <t>Pénzügyi elszámolás egyenlege és az osztatlan közös társulás vagyon elszámolása</t>
  </si>
  <si>
    <t xml:space="preserve">JÁSZSÁGI TÖBBCÉLÚ TÁRSULÁS TITKÁRSÁGA </t>
  </si>
  <si>
    <t>lakosságszám</t>
  </si>
  <si>
    <t>arányszám %-ban</t>
  </si>
  <si>
    <t>ÉRTÉKBECSLÉS ADATAI ALAPJÁN</t>
  </si>
  <si>
    <t>TITKÁRSÁG</t>
  </si>
  <si>
    <t xml:space="preserve"> Alattyán </t>
  </si>
  <si>
    <t xml:space="preserve"> Jánoshida </t>
  </si>
  <si>
    <t xml:space="preserve"> Jászágó </t>
  </si>
  <si>
    <t xml:space="preserve"> Jászalsószentgyörgy </t>
  </si>
  <si>
    <t xml:space="preserve"> Jászapáti </t>
  </si>
  <si>
    <t xml:space="preserve"> Jászárokszállás </t>
  </si>
  <si>
    <t xml:space="preserve"> Jászberény </t>
  </si>
  <si>
    <t xml:space="preserve"> Jászboldogháza </t>
  </si>
  <si>
    <t xml:space="preserve"> Jászdózsa </t>
  </si>
  <si>
    <t xml:space="preserve"> Jászfelsőszentgyörgy </t>
  </si>
  <si>
    <t xml:space="preserve"> Jászfényszaru </t>
  </si>
  <si>
    <t xml:space="preserve"> Jászivány </t>
  </si>
  <si>
    <t xml:space="preserve"> Jászjákóhalma </t>
  </si>
  <si>
    <t xml:space="preserve"> Jászkísér </t>
  </si>
  <si>
    <t xml:space="preserve"> Jászladány </t>
  </si>
  <si>
    <t xml:space="preserve"> Jászszentandrás </t>
  </si>
  <si>
    <t xml:space="preserve"> Jásztelek </t>
  </si>
  <si>
    <t xml:space="preserve"> Pusztamonostor </t>
  </si>
  <si>
    <t>ÖSSZESEN</t>
  </si>
  <si>
    <t>KIS ÉS NAGY ÉRTÉKŰ ESZKÖZÖK ÉRTÉKE</t>
  </si>
  <si>
    <t>FELÚJÍTÁS</t>
  </si>
  <si>
    <t>Tájékoztató adat</t>
  </si>
  <si>
    <t>Jászberény által közcélra alapítványnak  fizetendő (a közös vagyon másik 50%-a)</t>
  </si>
  <si>
    <t>Az osztatlan közös vagyon felmérése az  értékbecslő által leltárkörzetenként.</t>
  </si>
  <si>
    <t>Függelék 1/a sz. melléklet</t>
  </si>
  <si>
    <t xml:space="preserve"> 50% -os vételi ajánlat és 50% közcélú felajánlás</t>
  </si>
  <si>
    <t xml:space="preserve"> Vételi ajánlat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</si>
</sst>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0.0"/>
    <numFmt numFmtId="167" formatCode="0.000"/>
    <numFmt numFmtId="168" formatCode="#,##0_ ;[Red]\-#,##0\ 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6"/>
      <color theme="1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 CE"/>
      <charset val="238"/>
    </font>
    <font>
      <b/>
      <sz val="14"/>
      <name val="Times New Roman CE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Times New Roman CE"/>
      <charset val="238"/>
    </font>
    <font>
      <b/>
      <sz val="12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6"/>
      <name val="Times New Roman CE"/>
      <charset val="238"/>
    </font>
    <font>
      <sz val="20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</cellStyleXfs>
  <cellXfs count="277">
    <xf numFmtId="0" fontId="0" fillId="0" borderId="0" xfId="0"/>
    <xf numFmtId="0" fontId="5" fillId="0" borderId="0" xfId="3" applyFont="1" applyAlignment="1">
      <alignment horizontal="center" vertical="center" wrapText="1"/>
    </xf>
    <xf numFmtId="0" fontId="3" fillId="0" borderId="0" xfId="3" applyAlignment="1">
      <alignment horizontal="center" vertical="center" wrapText="1"/>
    </xf>
    <xf numFmtId="0" fontId="3" fillId="0" borderId="0" xfId="3"/>
    <xf numFmtId="0" fontId="3" fillId="0" borderId="8" xfId="3" applyFont="1" applyBorder="1" applyAlignment="1">
      <alignment horizontal="center" vertical="center"/>
    </xf>
    <xf numFmtId="0" fontId="6" fillId="0" borderId="11" xfId="3" applyFont="1" applyFill="1" applyBorder="1" applyAlignment="1" applyProtection="1">
      <alignment horizontal="center" vertical="center" wrapText="1"/>
      <protection hidden="1"/>
    </xf>
    <xf numFmtId="0" fontId="3" fillId="0" borderId="16" xfId="3" applyBorder="1" applyAlignment="1">
      <alignment horizontal="center"/>
    </xf>
    <xf numFmtId="3" fontId="7" fillId="0" borderId="16" xfId="3" applyNumberFormat="1" applyFont="1" applyFill="1" applyBorder="1" applyAlignment="1" applyProtection="1">
      <alignment horizontal="center"/>
      <protection hidden="1"/>
    </xf>
    <xf numFmtId="165" fontId="6" fillId="0" borderId="16" xfId="3" applyNumberFormat="1" applyFont="1" applyFill="1" applyBorder="1" applyAlignment="1" applyProtection="1">
      <alignment horizontal="center"/>
      <protection hidden="1"/>
    </xf>
    <xf numFmtId="3" fontId="3" fillId="0" borderId="16" xfId="3" applyNumberFormat="1" applyBorder="1" applyAlignment="1">
      <alignment horizontal="center"/>
    </xf>
    <xf numFmtId="0" fontId="3" fillId="0" borderId="17" xfId="3" applyBorder="1"/>
    <xf numFmtId="3" fontId="7" fillId="0" borderId="18" xfId="3" applyNumberFormat="1" applyFont="1" applyFill="1" applyBorder="1" applyAlignment="1" applyProtection="1">
      <alignment horizontal="right"/>
      <protection hidden="1"/>
    </xf>
    <xf numFmtId="165" fontId="6" fillId="0" borderId="6" xfId="3" applyNumberFormat="1" applyFont="1" applyFill="1" applyBorder="1" applyAlignment="1" applyProtection="1">
      <alignment horizontal="right"/>
      <protection hidden="1"/>
    </xf>
    <xf numFmtId="0" fontId="3" fillId="0" borderId="4" xfId="3" applyBorder="1"/>
    <xf numFmtId="3" fontId="7" fillId="0" borderId="1" xfId="3" applyNumberFormat="1" applyFont="1" applyFill="1" applyBorder="1" applyAlignment="1" applyProtection="1">
      <alignment horizontal="right"/>
      <protection hidden="1"/>
    </xf>
    <xf numFmtId="165" fontId="6" fillId="0" borderId="5" xfId="3" applyNumberFormat="1" applyFont="1" applyFill="1" applyBorder="1" applyAlignment="1" applyProtection="1">
      <alignment horizontal="right"/>
      <protection hidden="1"/>
    </xf>
    <xf numFmtId="0" fontId="3" fillId="0" borderId="19" xfId="3" applyBorder="1"/>
    <xf numFmtId="3" fontId="7" fillId="0" borderId="20" xfId="3" applyNumberFormat="1" applyFont="1" applyFill="1" applyBorder="1" applyAlignment="1" applyProtection="1">
      <alignment horizontal="right"/>
      <protection hidden="1"/>
    </xf>
    <xf numFmtId="165" fontId="6" fillId="0" borderId="7" xfId="3" applyNumberFormat="1" applyFont="1" applyFill="1" applyBorder="1" applyAlignment="1" applyProtection="1">
      <alignment horizontal="right"/>
      <protection hidden="1"/>
    </xf>
    <xf numFmtId="0" fontId="8" fillId="0" borderId="22" xfId="3" applyFont="1" applyBorder="1" applyAlignment="1">
      <alignment horizontal="left" vertical="center"/>
    </xf>
    <xf numFmtId="3" fontId="9" fillId="0" borderId="23" xfId="3" applyNumberFormat="1" applyFont="1" applyFill="1" applyBorder="1" applyAlignment="1">
      <alignment horizontal="right" vertical="center"/>
    </xf>
    <xf numFmtId="3" fontId="5" fillId="0" borderId="0" xfId="3" applyNumberFormat="1" applyFont="1" applyFill="1" applyBorder="1" applyAlignment="1">
      <alignment horizontal="right" vertical="center"/>
    </xf>
    <xf numFmtId="165" fontId="6" fillId="0" borderId="25" xfId="3" applyNumberFormat="1" applyFont="1" applyFill="1" applyBorder="1" applyAlignment="1" applyProtection="1">
      <alignment horizontal="right"/>
      <protection hidden="1"/>
    </xf>
    <xf numFmtId="3" fontId="3" fillId="0" borderId="26" xfId="3" applyNumberFormat="1" applyFont="1" applyFill="1" applyBorder="1"/>
    <xf numFmtId="166" fontId="5" fillId="0" borderId="22" xfId="3" applyNumberFormat="1" applyFont="1" applyFill="1" applyBorder="1" applyAlignment="1">
      <alignment horizontal="right" vertical="center"/>
    </xf>
    <xf numFmtId="3" fontId="0" fillId="0" borderId="0" xfId="0" applyNumberFormat="1"/>
    <xf numFmtId="0" fontId="3" fillId="0" borderId="28" xfId="3" applyFont="1" applyBorder="1" applyAlignment="1">
      <alignment horizontal="center" vertical="center"/>
    </xf>
    <xf numFmtId="0" fontId="6" fillId="0" borderId="29" xfId="3" applyFont="1" applyFill="1" applyBorder="1" applyAlignment="1" applyProtection="1">
      <alignment horizontal="center" vertical="center" wrapText="1"/>
      <protection hidden="1"/>
    </xf>
    <xf numFmtId="0" fontId="6" fillId="0" borderId="28" xfId="3" applyFont="1" applyFill="1" applyBorder="1" applyAlignment="1" applyProtection="1">
      <alignment horizontal="center" vertical="center" wrapText="1"/>
      <protection hidden="1"/>
    </xf>
    <xf numFmtId="0" fontId="6" fillId="0" borderId="14" xfId="3" applyFont="1" applyFill="1" applyBorder="1" applyAlignment="1" applyProtection="1">
      <alignment horizontal="center" vertical="center" wrapText="1"/>
      <protection hidden="1"/>
    </xf>
    <xf numFmtId="3" fontId="7" fillId="0" borderId="30" xfId="3" applyNumberFormat="1" applyFont="1" applyFill="1" applyBorder="1" applyAlignment="1" applyProtection="1">
      <alignment horizontal="right"/>
      <protection hidden="1"/>
    </xf>
    <xf numFmtId="3" fontId="6" fillId="0" borderId="3" xfId="3" applyNumberFormat="1" applyFont="1" applyFill="1" applyBorder="1" applyAlignment="1" applyProtection="1">
      <alignment horizontal="right"/>
      <protection hidden="1"/>
    </xf>
    <xf numFmtId="3" fontId="6" fillId="0" borderId="2" xfId="3" applyNumberFormat="1" applyFont="1" applyFill="1" applyBorder="1" applyAlignment="1" applyProtection="1">
      <alignment horizontal="right"/>
      <protection hidden="1"/>
    </xf>
    <xf numFmtId="3" fontId="7" fillId="0" borderId="31" xfId="3" applyNumberFormat="1" applyFont="1" applyFill="1" applyBorder="1" applyAlignment="1" applyProtection="1">
      <alignment horizontal="right"/>
      <protection hidden="1"/>
    </xf>
    <xf numFmtId="3" fontId="6" fillId="0" borderId="1" xfId="3" applyNumberFormat="1" applyFont="1" applyFill="1" applyBorder="1" applyAlignment="1" applyProtection="1">
      <alignment horizontal="right"/>
      <protection hidden="1"/>
    </xf>
    <xf numFmtId="3" fontId="6" fillId="0" borderId="4" xfId="3" applyNumberFormat="1" applyFont="1" applyFill="1" applyBorder="1" applyAlignment="1" applyProtection="1">
      <alignment horizontal="right"/>
      <protection hidden="1"/>
    </xf>
    <xf numFmtId="3" fontId="3" fillId="0" borderId="0" xfId="3" applyNumberFormat="1" applyFill="1" applyBorder="1"/>
    <xf numFmtId="167" fontId="3" fillId="0" borderId="0" xfId="3" applyNumberFormat="1"/>
    <xf numFmtId="3" fontId="3" fillId="0" borderId="27" xfId="3" applyNumberFormat="1" applyFont="1" applyFill="1" applyBorder="1"/>
    <xf numFmtId="3" fontId="7" fillId="0" borderId="32" xfId="3" applyNumberFormat="1" applyFont="1" applyFill="1" applyBorder="1" applyAlignment="1" applyProtection="1">
      <alignment horizontal="right"/>
      <protection hidden="1"/>
    </xf>
    <xf numFmtId="3" fontId="6" fillId="0" borderId="33" xfId="3" applyNumberFormat="1" applyFont="1" applyFill="1" applyBorder="1" applyAlignment="1" applyProtection="1">
      <alignment horizontal="right"/>
      <protection hidden="1"/>
    </xf>
    <xf numFmtId="3" fontId="6" fillId="0" borderId="19" xfId="3" applyNumberFormat="1" applyFont="1" applyFill="1" applyBorder="1" applyAlignment="1" applyProtection="1">
      <alignment horizontal="right"/>
      <protection hidden="1"/>
    </xf>
    <xf numFmtId="3" fontId="3" fillId="0" borderId="15" xfId="3" applyNumberFormat="1" applyFont="1" applyFill="1" applyBorder="1"/>
    <xf numFmtId="0" fontId="3" fillId="0" borderId="28" xfId="3" applyBorder="1" applyAlignment="1">
      <alignment horizontal="center" vertical="center"/>
    </xf>
    <xf numFmtId="3" fontId="5" fillId="0" borderId="29" xfId="3" applyNumberFormat="1" applyFont="1" applyFill="1" applyBorder="1" applyAlignment="1">
      <alignment horizontal="right" vertical="center"/>
    </xf>
    <xf numFmtId="3" fontId="5" fillId="0" borderId="22" xfId="3" applyNumberFormat="1" applyFont="1" applyFill="1" applyBorder="1" applyAlignment="1">
      <alignment horizontal="right" vertical="center"/>
    </xf>
    <xf numFmtId="165" fontId="5" fillId="0" borderId="14" xfId="3" applyNumberFormat="1" applyFont="1" applyFill="1" applyBorder="1" applyAlignment="1">
      <alignment horizontal="right" vertical="center"/>
    </xf>
    <xf numFmtId="3" fontId="5" fillId="0" borderId="28" xfId="3" applyNumberFormat="1" applyFont="1" applyFill="1" applyBorder="1" applyAlignment="1">
      <alignment horizontal="right" vertical="center"/>
    </xf>
    <xf numFmtId="0" fontId="3" fillId="0" borderId="19" xfId="3" applyBorder="1" applyAlignment="1">
      <alignment horizontal="center" vertical="center"/>
    </xf>
    <xf numFmtId="3" fontId="5" fillId="2" borderId="0" xfId="3" applyNumberFormat="1" applyFont="1" applyFill="1" applyBorder="1" applyAlignment="1">
      <alignment horizontal="right" vertical="center"/>
    </xf>
    <xf numFmtId="3" fontId="3" fillId="0" borderId="0" xfId="3" applyNumberFormat="1"/>
    <xf numFmtId="165" fontId="6" fillId="0" borderId="21" xfId="3" applyNumberFormat="1" applyFont="1" applyFill="1" applyBorder="1" applyAlignment="1" applyProtection="1">
      <alignment horizontal="right"/>
      <protection hidden="1"/>
    </xf>
    <xf numFmtId="165" fontId="5" fillId="0" borderId="24" xfId="3" applyNumberFormat="1" applyFont="1" applyFill="1" applyBorder="1" applyAlignment="1">
      <alignment horizontal="right" vertical="center"/>
    </xf>
    <xf numFmtId="3" fontId="5" fillId="0" borderId="22" xfId="3" applyNumberFormat="1" applyFont="1" applyBorder="1"/>
    <xf numFmtId="0" fontId="3" fillId="4" borderId="4" xfId="3" applyFill="1" applyBorder="1"/>
    <xf numFmtId="3" fontId="7" fillId="4" borderId="1" xfId="3" applyNumberFormat="1" applyFont="1" applyFill="1" applyBorder="1" applyAlignment="1" applyProtection="1">
      <alignment horizontal="right"/>
      <protection hidden="1"/>
    </xf>
    <xf numFmtId="0" fontId="0" fillId="0" borderId="0" xfId="0" applyFill="1"/>
    <xf numFmtId="164" fontId="0" fillId="0" borderId="0" xfId="2" applyNumberFormat="1" applyFont="1"/>
    <xf numFmtId="0" fontId="0" fillId="3" borderId="1" xfId="0" applyFill="1" applyBorder="1"/>
    <xf numFmtId="164" fontId="13" fillId="3" borderId="1" xfId="2" applyNumberFormat="1" applyFont="1" applyFill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164" fontId="0" fillId="0" borderId="1" xfId="2" applyNumberFormat="1" applyFont="1" applyBorder="1"/>
    <xf numFmtId="49" fontId="14" fillId="0" borderId="4" xfId="0" applyNumberFormat="1" applyFont="1" applyBorder="1"/>
    <xf numFmtId="49" fontId="18" fillId="0" borderId="2" xfId="0" applyNumberFormat="1" applyFont="1" applyBorder="1" applyAlignment="1">
      <alignment horizontal="center" wrapText="1"/>
    </xf>
    <xf numFmtId="0" fontId="18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68" fontId="18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8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5" fillId="0" borderId="1" xfId="0" applyFont="1" applyFill="1" applyBorder="1" applyAlignment="1"/>
    <xf numFmtId="0" fontId="15" fillId="0" borderId="1" xfId="0" applyFont="1" applyFill="1" applyBorder="1"/>
    <xf numFmtId="49" fontId="14" fillId="0" borderId="4" xfId="0" applyNumberFormat="1" applyFont="1" applyFill="1" applyBorder="1"/>
    <xf numFmtId="49" fontId="14" fillId="0" borderId="4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left"/>
    </xf>
    <xf numFmtId="2" fontId="14" fillId="0" borderId="1" xfId="0" applyNumberFormat="1" applyFont="1" applyFill="1" applyBorder="1" applyAlignment="1">
      <alignment horizontal="left"/>
    </xf>
    <xf numFmtId="16" fontId="14" fillId="0" borderId="1" xfId="0" applyNumberFormat="1" applyFont="1" applyFill="1" applyBorder="1" applyAlignment="1">
      <alignment horizontal="left"/>
    </xf>
    <xf numFmtId="168" fontId="0" fillId="0" borderId="0" xfId="0" applyNumberFormat="1" applyFill="1"/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8" fillId="0" borderId="0" xfId="3" applyFont="1" applyBorder="1" applyAlignment="1">
      <alignment horizontal="left" vertical="center"/>
    </xf>
    <xf numFmtId="3" fontId="9" fillId="0" borderId="0" xfId="3" applyNumberFormat="1" applyFont="1" applyFill="1" applyBorder="1" applyAlignment="1">
      <alignment horizontal="right" vertical="center"/>
    </xf>
    <xf numFmtId="3" fontId="19" fillId="0" borderId="4" xfId="3" applyNumberFormat="1" applyFont="1" applyFill="1" applyBorder="1" applyAlignment="1">
      <alignment horizontal="right" vertical="center"/>
    </xf>
    <xf numFmtId="3" fontId="19" fillId="0" borderId="4" xfId="3" applyNumberFormat="1" applyFont="1" applyFill="1" applyBorder="1" applyAlignment="1">
      <alignment horizontal="right" vertical="center" wrapText="1"/>
    </xf>
    <xf numFmtId="3" fontId="19" fillId="3" borderId="2" xfId="3" applyNumberFormat="1" applyFont="1" applyFill="1" applyBorder="1" applyAlignment="1">
      <alignment horizontal="right" vertical="center"/>
    </xf>
    <xf numFmtId="3" fontId="5" fillId="3" borderId="34" xfId="3" applyNumberFormat="1" applyFont="1" applyFill="1" applyBorder="1"/>
    <xf numFmtId="3" fontId="5" fillId="3" borderId="36" xfId="3" applyNumberFormat="1" applyFont="1" applyFill="1" applyBorder="1" applyAlignment="1">
      <alignment horizontal="right" vertical="center" wrapText="1"/>
    </xf>
    <xf numFmtId="3" fontId="20" fillId="3" borderId="37" xfId="0" applyNumberFormat="1" applyFont="1" applyFill="1" applyBorder="1"/>
    <xf numFmtId="3" fontId="19" fillId="0" borderId="35" xfId="3" applyNumberFormat="1" applyFont="1" applyBorder="1"/>
    <xf numFmtId="3" fontId="19" fillId="0" borderId="35" xfId="3" applyNumberFormat="1" applyFont="1" applyFill="1" applyBorder="1"/>
    <xf numFmtId="168" fontId="18" fillId="0" borderId="38" xfId="0" applyNumberFormat="1" applyFont="1" applyFill="1" applyBorder="1" applyAlignment="1">
      <alignment horizontal="center" vertical="center" wrapText="1"/>
    </xf>
    <xf numFmtId="168" fontId="14" fillId="0" borderId="39" xfId="0" applyNumberFormat="1" applyFont="1" applyFill="1" applyBorder="1" applyAlignment="1">
      <alignment horizontal="right" vertical="center"/>
    </xf>
    <xf numFmtId="164" fontId="14" fillId="0" borderId="1" xfId="2" applyNumberFormat="1" applyFont="1" applyFill="1" applyBorder="1" applyAlignment="1">
      <alignment horizontal="right" vertical="center"/>
    </xf>
    <xf numFmtId="164" fontId="10" fillId="0" borderId="1" xfId="2" applyNumberFormat="1" applyFont="1" applyBorder="1"/>
    <xf numFmtId="0" fontId="0" fillId="0" borderId="40" xfId="0" applyBorder="1"/>
    <xf numFmtId="0" fontId="0" fillId="0" borderId="22" xfId="0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3" fontId="0" fillId="0" borderId="11" xfId="0" applyNumberFormat="1" applyBorder="1"/>
    <xf numFmtId="3" fontId="0" fillId="0" borderId="15" xfId="0" applyNumberFormat="1" applyBorder="1"/>
    <xf numFmtId="0" fontId="0" fillId="0" borderId="22" xfId="0" applyBorder="1" applyAlignment="1">
      <alignment horizontal="center" vertical="center"/>
    </xf>
    <xf numFmtId="0" fontId="21" fillId="0" borderId="0" xfId="0" applyFont="1"/>
    <xf numFmtId="0" fontId="21" fillId="0" borderId="1" xfId="0" applyFont="1" applyBorder="1"/>
    <xf numFmtId="3" fontId="21" fillId="0" borderId="1" xfId="0" applyNumberFormat="1" applyFont="1" applyBorder="1"/>
    <xf numFmtId="3" fontId="0" fillId="0" borderId="1" xfId="0" applyNumberFormat="1" applyBorder="1"/>
    <xf numFmtId="3" fontId="0" fillId="5" borderId="1" xfId="0" applyNumberFormat="1" applyFill="1" applyBorder="1"/>
    <xf numFmtId="3" fontId="0" fillId="6" borderId="1" xfId="0" applyNumberFormat="1" applyFill="1" applyBorder="1"/>
    <xf numFmtId="3" fontId="0" fillId="7" borderId="1" xfId="0" applyNumberFormat="1" applyFill="1" applyBorder="1"/>
    <xf numFmtId="3" fontId="0" fillId="8" borderId="1" xfId="0" applyNumberFormat="1" applyFill="1" applyBorder="1"/>
    <xf numFmtId="3" fontId="0" fillId="9" borderId="1" xfId="0" applyNumberFormat="1" applyFill="1" applyBorder="1"/>
    <xf numFmtId="3" fontId="0" fillId="10" borderId="1" xfId="0" applyNumberFormat="1" applyFill="1" applyBorder="1"/>
    <xf numFmtId="3" fontId="0" fillId="11" borderId="1" xfId="0" applyNumberFormat="1" applyFill="1" applyBorder="1"/>
    <xf numFmtId="0" fontId="0" fillId="8" borderId="1" xfId="0" applyFill="1" applyBorder="1"/>
    <xf numFmtId="0" fontId="0" fillId="7" borderId="1" xfId="0" applyFill="1" applyBorder="1"/>
    <xf numFmtId="0" fontId="0" fillId="6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0" fillId="10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165" fontId="0" fillId="0" borderId="1" xfId="0" applyNumberFormat="1" applyBorder="1"/>
    <xf numFmtId="3" fontId="0" fillId="12" borderId="1" xfId="0" applyNumberFormat="1" applyFill="1" applyBorder="1"/>
    <xf numFmtId="3" fontId="0" fillId="13" borderId="1" xfId="0" applyNumberFormat="1" applyFill="1" applyBorder="1"/>
    <xf numFmtId="3" fontId="0" fillId="14" borderId="1" xfId="0" applyNumberFormat="1" applyFill="1" applyBorder="1"/>
    <xf numFmtId="164" fontId="0" fillId="0" borderId="1" xfId="2" applyNumberFormat="1" applyFont="1" applyBorder="1" applyAlignment="1">
      <alignment horizontal="right"/>
    </xf>
    <xf numFmtId="3" fontId="21" fillId="5" borderId="1" xfId="0" applyNumberFormat="1" applyFont="1" applyFill="1" applyBorder="1"/>
    <xf numFmtId="3" fontId="21" fillId="6" borderId="1" xfId="0" applyNumberFormat="1" applyFont="1" applyFill="1" applyBorder="1"/>
    <xf numFmtId="3" fontId="21" fillId="7" borderId="1" xfId="0" applyNumberFormat="1" applyFont="1" applyFill="1" applyBorder="1"/>
    <xf numFmtId="3" fontId="21" fillId="8" borderId="1" xfId="0" applyNumberFormat="1" applyFont="1" applyFill="1" applyBorder="1"/>
    <xf numFmtId="3" fontId="21" fillId="9" borderId="1" xfId="0" applyNumberFormat="1" applyFont="1" applyFill="1" applyBorder="1"/>
    <xf numFmtId="3" fontId="21" fillId="10" borderId="1" xfId="0" applyNumberFormat="1" applyFont="1" applyFill="1" applyBorder="1"/>
    <xf numFmtId="3" fontId="21" fillId="11" borderId="1" xfId="0" applyNumberFormat="1" applyFont="1" applyFill="1" applyBorder="1"/>
    <xf numFmtId="3" fontId="21" fillId="12" borderId="1" xfId="0" applyNumberFormat="1" applyFont="1" applyFill="1" applyBorder="1"/>
    <xf numFmtId="3" fontId="21" fillId="13" borderId="1" xfId="0" applyNumberFormat="1" applyFont="1" applyFill="1" applyBorder="1"/>
    <xf numFmtId="3" fontId="21" fillId="14" borderId="1" xfId="0" applyNumberFormat="1" applyFont="1" applyFill="1" applyBorder="1"/>
    <xf numFmtId="0" fontId="21" fillId="15" borderId="1" xfId="0" applyFont="1" applyFill="1" applyBorder="1"/>
    <xf numFmtId="3" fontId="21" fillId="15" borderId="1" xfId="0" applyNumberFormat="1" applyFont="1" applyFill="1" applyBorder="1"/>
    <xf numFmtId="3" fontId="21" fillId="16" borderId="1" xfId="0" applyNumberFormat="1" applyFont="1" applyFill="1" applyBorder="1"/>
    <xf numFmtId="3" fontId="0" fillId="16" borderId="1" xfId="0" applyNumberFormat="1" applyFill="1" applyBorder="1"/>
    <xf numFmtId="164" fontId="0" fillId="16" borderId="1" xfId="2" applyNumberFormat="1" applyFont="1" applyFill="1" applyBorder="1"/>
    <xf numFmtId="164" fontId="21" fillId="15" borderId="1" xfId="2" applyNumberFormat="1" applyFont="1" applyFill="1" applyBorder="1"/>
    <xf numFmtId="164" fontId="21" fillId="16" borderId="1" xfId="2" applyNumberFormat="1" applyFont="1" applyFill="1" applyBorder="1"/>
    <xf numFmtId="164" fontId="21" fillId="0" borderId="0" xfId="2" applyNumberFormat="1" applyFont="1"/>
    <xf numFmtId="4" fontId="0" fillId="11" borderId="1" xfId="0" applyNumberFormat="1" applyFill="1" applyBorder="1"/>
    <xf numFmtId="4" fontId="1" fillId="11" borderId="1" xfId="0" applyNumberFormat="1" applyFont="1" applyFill="1" applyBorder="1"/>
    <xf numFmtId="0" fontId="0" fillId="15" borderId="1" xfId="0" applyFill="1" applyBorder="1"/>
    <xf numFmtId="3" fontId="0" fillId="15" borderId="1" xfId="0" applyNumberFormat="1" applyFill="1" applyBorder="1"/>
    <xf numFmtId="4" fontId="21" fillId="11" borderId="1" xfId="0" applyNumberFormat="1" applyFont="1" applyFill="1" applyBorder="1"/>
    <xf numFmtId="3" fontId="19" fillId="0" borderId="0" xfId="3" applyNumberFormat="1" applyFont="1" applyFill="1" applyBorder="1"/>
    <xf numFmtId="165" fontId="0" fillId="0" borderId="42" xfId="0" applyNumberFormat="1" applyBorder="1"/>
    <xf numFmtId="165" fontId="0" fillId="0" borderId="19" xfId="0" applyNumberFormat="1" applyBorder="1"/>
    <xf numFmtId="165" fontId="0" fillId="0" borderId="28" xfId="0" applyNumberFormat="1" applyBorder="1" applyAlignment="1">
      <alignment vertical="center"/>
    </xf>
    <xf numFmtId="3" fontId="0" fillId="0" borderId="43" xfId="0" applyNumberFormat="1" applyBorder="1"/>
    <xf numFmtId="3" fontId="0" fillId="0" borderId="20" xfId="0" applyNumberFormat="1" applyBorder="1"/>
    <xf numFmtId="3" fontId="19" fillId="0" borderId="44" xfId="3" applyNumberFormat="1" applyFont="1" applyFill="1" applyBorder="1" applyAlignment="1">
      <alignment vertical="center"/>
    </xf>
    <xf numFmtId="0" fontId="0" fillId="0" borderId="25" xfId="0" applyBorder="1"/>
    <xf numFmtId="3" fontId="0" fillId="0" borderId="49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3" fontId="0" fillId="0" borderId="50" xfId="0" applyNumberFormat="1" applyBorder="1"/>
    <xf numFmtId="0" fontId="0" fillId="0" borderId="27" xfId="0" applyBorder="1"/>
    <xf numFmtId="10" fontId="0" fillId="0" borderId="51" xfId="5" applyNumberFormat="1" applyFont="1" applyBorder="1" applyAlignment="1">
      <alignment horizontal="center"/>
    </xf>
    <xf numFmtId="10" fontId="0" fillId="0" borderId="1" xfId="5" applyNumberFormat="1" applyFont="1" applyBorder="1" applyAlignment="1">
      <alignment horizontal="center"/>
    </xf>
    <xf numFmtId="10" fontId="0" fillId="0" borderId="35" xfId="5" applyNumberFormat="1" applyFont="1" applyBorder="1" applyAlignment="1">
      <alignment horizontal="center"/>
    </xf>
    <xf numFmtId="0" fontId="0" fillId="0" borderId="16" xfId="0" applyBorder="1"/>
    <xf numFmtId="0" fontId="25" fillId="0" borderId="52" xfId="0" applyFont="1" applyBorder="1" applyAlignment="1">
      <alignment shrinkToFit="1"/>
    </xf>
    <xf numFmtId="0" fontId="25" fillId="0" borderId="46" xfId="0" applyFont="1" applyBorder="1" applyAlignment="1">
      <alignment shrinkToFit="1"/>
    </xf>
    <xf numFmtId="3" fontId="25" fillId="0" borderId="46" xfId="0" applyNumberFormat="1" applyFont="1" applyBorder="1" applyAlignment="1">
      <alignment shrinkToFit="1"/>
    </xf>
    <xf numFmtId="0" fontId="25" fillId="0" borderId="37" xfId="0" applyFont="1" applyBorder="1" applyAlignment="1">
      <alignment shrinkToFit="1"/>
    </xf>
    <xf numFmtId="0" fontId="0" fillId="0" borderId="31" xfId="0" applyBorder="1"/>
    <xf numFmtId="41" fontId="0" fillId="0" borderId="25" xfId="0" applyNumberFormat="1" applyBorder="1"/>
    <xf numFmtId="164" fontId="0" fillId="0" borderId="53" xfId="2" applyNumberFormat="1" applyFont="1" applyBorder="1"/>
    <xf numFmtId="164" fontId="0" fillId="0" borderId="3" xfId="2" applyNumberFormat="1" applyFont="1" applyBorder="1"/>
    <xf numFmtId="164" fontId="0" fillId="0" borderId="34" xfId="2" applyNumberFormat="1" applyFont="1" applyBorder="1"/>
    <xf numFmtId="164" fontId="0" fillId="0" borderId="27" xfId="2" applyNumberFormat="1" applyFont="1" applyBorder="1"/>
    <xf numFmtId="164" fontId="0" fillId="0" borderId="54" xfId="2" applyNumberFormat="1" applyFont="1" applyBorder="1"/>
    <xf numFmtId="164" fontId="0" fillId="0" borderId="21" xfId="2" applyNumberFormat="1" applyFont="1" applyBorder="1"/>
    <xf numFmtId="164" fontId="0" fillId="0" borderId="45" xfId="2" applyNumberFormat="1" applyFont="1" applyBorder="1"/>
    <xf numFmtId="164" fontId="0" fillId="0" borderId="41" xfId="0" applyNumberFormat="1" applyBorder="1"/>
    <xf numFmtId="164" fontId="25" fillId="5" borderId="12" xfId="2" applyNumberFormat="1" applyFont="1" applyFill="1" applyBorder="1"/>
    <xf numFmtId="164" fontId="25" fillId="5" borderId="13" xfId="2" applyNumberFormat="1" applyFont="1" applyFill="1" applyBorder="1"/>
    <xf numFmtId="164" fontId="25" fillId="5" borderId="14" xfId="2" applyNumberFormat="1" applyFont="1" applyFill="1" applyBorder="1"/>
    <xf numFmtId="0" fontId="0" fillId="0" borderId="0" xfId="0" applyFont="1"/>
    <xf numFmtId="164" fontId="3" fillId="0" borderId="18" xfId="3" applyNumberFormat="1" applyFont="1" applyBorder="1"/>
    <xf numFmtId="164" fontId="3" fillId="4" borderId="18" xfId="3" applyNumberFormat="1" applyFont="1" applyFill="1" applyBorder="1"/>
    <xf numFmtId="164" fontId="22" fillId="0" borderId="1" xfId="2" applyNumberFormat="1" applyFont="1" applyFill="1" applyBorder="1"/>
    <xf numFmtId="164" fontId="0" fillId="0" borderId="27" xfId="2" applyNumberFormat="1" applyFont="1" applyFill="1" applyBorder="1"/>
    <xf numFmtId="0" fontId="3" fillId="0" borderId="4" xfId="4" applyFont="1" applyFill="1" applyBorder="1"/>
    <xf numFmtId="0" fontId="3" fillId="0" borderId="4" xfId="4" applyFont="1" applyFill="1" applyBorder="1" applyAlignment="1">
      <alignment horizontal="left" vertical="center" wrapText="1"/>
    </xf>
    <xf numFmtId="0" fontId="10" fillId="0" borderId="0" xfId="0" applyFont="1" applyFill="1"/>
    <xf numFmtId="164" fontId="10" fillId="0" borderId="0" xfId="2" applyNumberFormat="1" applyFont="1" applyFill="1"/>
    <xf numFmtId="164" fontId="0" fillId="0" borderId="0" xfId="2" applyNumberFormat="1" applyFont="1" applyFill="1"/>
    <xf numFmtId="0" fontId="23" fillId="0" borderId="0" xfId="0" applyFont="1" applyFill="1"/>
    <xf numFmtId="164" fontId="0" fillId="0" borderId="35" xfId="2" applyNumberFormat="1" applyFont="1" applyFill="1" applyBorder="1"/>
    <xf numFmtId="3" fontId="23" fillId="0" borderId="1" xfId="0" applyNumberFormat="1" applyFont="1" applyFill="1" applyBorder="1"/>
    <xf numFmtId="3" fontId="23" fillId="0" borderId="35" xfId="0" applyNumberFormat="1" applyFont="1" applyFill="1" applyBorder="1"/>
    <xf numFmtId="0" fontId="3" fillId="0" borderId="55" xfId="4" applyFont="1" applyFill="1" applyBorder="1"/>
    <xf numFmtId="164" fontId="22" fillId="0" borderId="21" xfId="2" applyNumberFormat="1" applyFont="1" applyFill="1" applyBorder="1"/>
    <xf numFmtId="3" fontId="23" fillId="0" borderId="21" xfId="0" applyNumberFormat="1" applyFont="1" applyFill="1" applyBorder="1"/>
    <xf numFmtId="3" fontId="23" fillId="0" borderId="45" xfId="0" applyNumberFormat="1" applyFont="1" applyFill="1" applyBorder="1"/>
    <xf numFmtId="164" fontId="0" fillId="0" borderId="56" xfId="2" applyNumberFormat="1" applyFont="1" applyFill="1" applyBorder="1"/>
    <xf numFmtId="3" fontId="9" fillId="0" borderId="28" xfId="4" applyNumberFormat="1" applyFont="1" applyFill="1" applyBorder="1" applyAlignment="1">
      <alignment vertical="center"/>
    </xf>
    <xf numFmtId="3" fontId="9" fillId="0" borderId="22" xfId="4" applyNumberFormat="1" applyFont="1" applyFill="1" applyBorder="1" applyAlignment="1">
      <alignment horizontal="right" vertical="center"/>
    </xf>
    <xf numFmtId="3" fontId="9" fillId="0" borderId="22" xfId="4" applyNumberFormat="1" applyFont="1" applyFill="1" applyBorder="1" applyAlignment="1">
      <alignment vertical="center"/>
    </xf>
    <xf numFmtId="164" fontId="9" fillId="0" borderId="44" xfId="2" applyNumberFormat="1" applyFont="1" applyFill="1" applyBorder="1" applyAlignment="1">
      <alignment vertical="center"/>
    </xf>
    <xf numFmtId="3" fontId="26" fillId="0" borderId="44" xfId="0" applyNumberFormat="1" applyFont="1" applyFill="1" applyBorder="1" applyAlignment="1">
      <alignment vertical="center"/>
    </xf>
    <xf numFmtId="3" fontId="26" fillId="0" borderId="24" xfId="0" applyNumberFormat="1" applyFont="1" applyFill="1" applyBorder="1" applyAlignment="1">
      <alignment vertical="center"/>
    </xf>
    <xf numFmtId="164" fontId="26" fillId="0" borderId="22" xfId="2" applyNumberFormat="1" applyFont="1" applyFill="1" applyBorder="1" applyAlignment="1">
      <alignment vertical="center"/>
    </xf>
    <xf numFmtId="0" fontId="28" fillId="0" borderId="1" xfId="4" applyFont="1" applyFill="1" applyBorder="1" applyAlignment="1" applyProtection="1">
      <alignment horizontal="center" vertical="center" wrapText="1"/>
      <protection hidden="1"/>
    </xf>
    <xf numFmtId="164" fontId="27" fillId="0" borderId="1" xfId="2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35" xfId="0" applyFont="1" applyFill="1" applyBorder="1" applyAlignment="1">
      <alignment horizontal="center" vertical="center" wrapText="1"/>
    </xf>
    <xf numFmtId="3" fontId="29" fillId="0" borderId="26" xfId="4" applyNumberFormat="1" applyFont="1" applyFill="1" applyBorder="1"/>
    <xf numFmtId="3" fontId="29" fillId="0" borderId="26" xfId="4" applyNumberFormat="1" applyFont="1" applyFill="1" applyBorder="1" applyAlignment="1">
      <alignment vertical="center"/>
    </xf>
    <xf numFmtId="3" fontId="29" fillId="0" borderId="15" xfId="4" applyNumberFormat="1" applyFont="1" applyFill="1" applyBorder="1"/>
    <xf numFmtId="0" fontId="13" fillId="0" borderId="25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wrapText="1"/>
    </xf>
    <xf numFmtId="9" fontId="0" fillId="17" borderId="22" xfId="0" applyNumberFormat="1" applyFill="1" applyBorder="1" applyAlignment="1">
      <alignment horizontal="center" vertical="center" wrapText="1"/>
    </xf>
    <xf numFmtId="3" fontId="0" fillId="17" borderId="22" xfId="0" applyNumberFormat="1" applyFill="1" applyBorder="1" applyAlignment="1">
      <alignment horizontal="center"/>
    </xf>
    <xf numFmtId="3" fontId="0" fillId="17" borderId="7" xfId="0" applyNumberFormat="1" applyFill="1" applyBorder="1"/>
    <xf numFmtId="3" fontId="0" fillId="17" borderId="14" xfId="0" applyNumberFormat="1" applyFill="1" applyBorder="1" applyAlignment="1">
      <alignment vertical="center"/>
    </xf>
    <xf numFmtId="0" fontId="0" fillId="17" borderId="14" xfId="0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3" fillId="0" borderId="11" xfId="3" applyBorder="1" applyAlignment="1">
      <alignment horizontal="center" vertical="center" wrapText="1"/>
    </xf>
    <xf numFmtId="0" fontId="3" fillId="0" borderId="15" xfId="3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 vertical="center" textRotation="180"/>
    </xf>
    <xf numFmtId="0" fontId="21" fillId="10" borderId="1" xfId="0" applyFont="1" applyFill="1" applyBorder="1" applyAlignment="1">
      <alignment horizontal="center"/>
    </xf>
    <xf numFmtId="0" fontId="21" fillId="12" borderId="1" xfId="0" applyFont="1" applyFill="1" applyBorder="1" applyAlignment="1">
      <alignment horizontal="center"/>
    </xf>
    <xf numFmtId="0" fontId="21" fillId="13" borderId="1" xfId="0" applyFont="1" applyFill="1" applyBorder="1" applyAlignment="1">
      <alignment horizontal="center"/>
    </xf>
    <xf numFmtId="0" fontId="21" fillId="14" borderId="1" xfId="0" applyFont="1" applyFill="1" applyBorder="1" applyAlignment="1">
      <alignment horizontal="center"/>
    </xf>
    <xf numFmtId="3" fontId="21" fillId="5" borderId="1" xfId="0" applyNumberFormat="1" applyFont="1" applyFill="1" applyBorder="1" applyAlignment="1">
      <alignment horizontal="center"/>
    </xf>
    <xf numFmtId="0" fontId="21" fillId="6" borderId="1" xfId="0" applyFont="1" applyFill="1" applyBorder="1" applyAlignment="1">
      <alignment horizontal="center"/>
    </xf>
    <xf numFmtId="3" fontId="21" fillId="7" borderId="1" xfId="0" applyNumberFormat="1" applyFont="1" applyFill="1" applyBorder="1" applyAlignment="1">
      <alignment horizontal="center"/>
    </xf>
    <xf numFmtId="3" fontId="21" fillId="8" borderId="1" xfId="0" applyNumberFormat="1" applyFont="1" applyFill="1" applyBorder="1" applyAlignment="1">
      <alignment horizontal="center"/>
    </xf>
    <xf numFmtId="3" fontId="21" fillId="9" borderId="1" xfId="0" applyNumberFormat="1" applyFont="1" applyFill="1" applyBorder="1" applyAlignment="1">
      <alignment horizontal="center"/>
    </xf>
    <xf numFmtId="3" fontId="21" fillId="10" borderId="1" xfId="0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/>
    </xf>
    <xf numFmtId="0" fontId="21" fillId="8" borderId="1" xfId="0" applyFont="1" applyFill="1" applyBorder="1" applyAlignment="1">
      <alignment horizontal="center"/>
    </xf>
    <xf numFmtId="3" fontId="21" fillId="11" borderId="1" xfId="0" applyNumberFormat="1" applyFont="1" applyFill="1" applyBorder="1" applyAlignment="1">
      <alignment horizontal="center"/>
    </xf>
    <xf numFmtId="0" fontId="21" fillId="9" borderId="1" xfId="0" applyFont="1" applyFill="1" applyBorder="1" applyAlignment="1">
      <alignment horizontal="center"/>
    </xf>
    <xf numFmtId="0" fontId="21" fillId="11" borderId="1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164" fontId="27" fillId="0" borderId="47" xfId="2" applyNumberFormat="1" applyFont="1" applyFill="1" applyBorder="1" applyAlignment="1">
      <alignment horizontal="center" vertical="center"/>
    </xf>
    <xf numFmtId="164" fontId="27" fillId="0" borderId="38" xfId="2" applyNumberFormat="1" applyFont="1" applyFill="1" applyBorder="1" applyAlignment="1">
      <alignment horizontal="center" vertical="center"/>
    </xf>
    <xf numFmtId="164" fontId="27" fillId="0" borderId="48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12" xfId="3" applyFont="1" applyBorder="1" applyAlignment="1">
      <alignment horizontal="center"/>
    </xf>
    <xf numFmtId="0" fontId="5" fillId="0" borderId="13" xfId="3" applyFont="1" applyBorder="1" applyAlignment="1">
      <alignment horizontal="center"/>
    </xf>
    <xf numFmtId="0" fontId="5" fillId="0" borderId="12" xfId="3" applyFont="1" applyBorder="1" applyAlignment="1">
      <alignment horizontal="center" vertical="center"/>
    </xf>
    <xf numFmtId="0" fontId="5" fillId="0" borderId="14" xfId="3" applyFont="1" applyBorder="1" applyAlignment="1">
      <alignment horizontal="center" vertical="center"/>
    </xf>
  </cellXfs>
  <cellStyles count="6">
    <cellStyle name="Ezres" xfId="2" builtinId="3"/>
    <cellStyle name="Normál" xfId="0" builtinId="0"/>
    <cellStyle name="Normál 2" xfId="1"/>
    <cellStyle name="Normál 5" xfId="3"/>
    <cellStyle name="Normál_Munka1" xfId="4"/>
    <cellStyle name="Százalék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06/AppData/Local/Temp/T&#193;RSUL&#193;S%20&#214;SSZESET&#336;%20T&#193;BL&#193;Z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kárságvezető Ir."/>
      <sheetName val="Ált.ref Ir"/>
      <sheetName val="Asszisztensi Ir"/>
      <sheetName val="Kistanácsterem"/>
      <sheetName val="Referensi Ir"/>
      <sheetName val="Gazdasági Ir."/>
      <sheetName val="Irattár"/>
      <sheetName val="Takarítóhelyiség"/>
      <sheetName val="Étkező I"/>
      <sheetName val="Étkező II"/>
      <sheetName val="Pénztár"/>
      <sheetName val="Gazdaságvezető Ir"/>
      <sheetName val="KIK"/>
      <sheetName val="Nagytanácsterem"/>
      <sheetName val="Közlekedő"/>
      <sheetName val="FF WC"/>
      <sheetName val="NŐI WC "/>
      <sheetName val="Összegzés"/>
    </sheetNames>
    <sheetDataSet>
      <sheetData sheetId="0">
        <row r="62">
          <cell r="G62">
            <v>2019200</v>
          </cell>
        </row>
      </sheetData>
      <sheetData sheetId="1">
        <row r="58">
          <cell r="G58">
            <v>950400</v>
          </cell>
        </row>
      </sheetData>
      <sheetData sheetId="2">
        <row r="35">
          <cell r="G35">
            <v>1060600</v>
          </cell>
        </row>
      </sheetData>
      <sheetData sheetId="3">
        <row r="37">
          <cell r="G37">
            <v>664600</v>
          </cell>
        </row>
      </sheetData>
      <sheetData sheetId="4">
        <row r="28">
          <cell r="G28">
            <v>596100</v>
          </cell>
        </row>
      </sheetData>
      <sheetData sheetId="5">
        <row r="46">
          <cell r="G46">
            <v>907400</v>
          </cell>
        </row>
      </sheetData>
      <sheetData sheetId="6">
        <row r="93">
          <cell r="G93">
            <v>1143250</v>
          </cell>
        </row>
      </sheetData>
      <sheetData sheetId="7">
        <row r="17">
          <cell r="G17">
            <v>10600</v>
          </cell>
        </row>
      </sheetData>
      <sheetData sheetId="8">
        <row r="51">
          <cell r="G51">
            <v>697710</v>
          </cell>
        </row>
      </sheetData>
      <sheetData sheetId="9">
        <row r="33">
          <cell r="G33">
            <v>338380</v>
          </cell>
        </row>
      </sheetData>
      <sheetData sheetId="10">
        <row r="23">
          <cell r="G23">
            <v>144700</v>
          </cell>
        </row>
      </sheetData>
      <sheetData sheetId="11">
        <row r="40">
          <cell r="G40">
            <v>551100</v>
          </cell>
        </row>
      </sheetData>
      <sheetData sheetId="12">
        <row r="20">
          <cell r="G20">
            <v>202500</v>
          </cell>
        </row>
      </sheetData>
      <sheetData sheetId="13">
        <row r="35">
          <cell r="G35">
            <v>2471720</v>
          </cell>
        </row>
      </sheetData>
      <sheetData sheetId="14">
        <row r="11">
          <cell r="G11">
            <v>58200</v>
          </cell>
        </row>
      </sheetData>
      <sheetData sheetId="15">
        <row r="16">
          <cell r="G16">
            <v>17900</v>
          </cell>
        </row>
      </sheetData>
      <sheetData sheetId="16">
        <row r="16">
          <cell r="G16">
            <v>25900</v>
          </cell>
        </row>
      </sheetData>
      <sheetData sheetId="17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8"/>
  <sheetViews>
    <sheetView view="pageLayout" zoomScaleNormal="100" workbookViewId="0">
      <selection activeCell="D16" sqref="D16"/>
    </sheetView>
  </sheetViews>
  <sheetFormatPr defaultRowHeight="15" x14ac:dyDescent="0.25"/>
  <sheetData>
    <row r="8" spans="1:9" ht="26.25" x14ac:dyDescent="0.4">
      <c r="A8" s="234" t="s">
        <v>101</v>
      </c>
      <c r="B8" s="234"/>
      <c r="C8" s="234"/>
      <c r="D8" s="234"/>
      <c r="E8" s="234"/>
      <c r="F8" s="234"/>
      <c r="G8" s="234"/>
      <c r="H8" s="234"/>
      <c r="I8" s="234"/>
    </row>
  </sheetData>
  <mergeCells count="1">
    <mergeCell ref="A8:I8"/>
  </mergeCells>
  <pageMargins left="0.7" right="0.7" top="0.75" bottom="0.75" header="0.3" footer="0.3"/>
  <pageSetup paperSize="9" orientation="portrait" r:id="rId1"/>
  <headerFooter>
    <oddHeader xml:space="preserve">&amp;LÖnkormányzati ülés&amp;C2013. november&amp;RFüggelék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view="pageLayout" topLeftCell="Q1" zoomScaleNormal="100" workbookViewId="0">
      <selection activeCell="A12" sqref="A12"/>
    </sheetView>
  </sheetViews>
  <sheetFormatPr defaultRowHeight="15" x14ac:dyDescent="0.25"/>
  <cols>
    <col min="1" max="1" width="39.42578125" customWidth="1"/>
    <col min="2" max="2" width="16.140625" bestFit="1" customWidth="1"/>
    <col min="3" max="32" width="14.7109375" customWidth="1"/>
  </cols>
  <sheetData>
    <row r="1" spans="1:30" ht="18.75" x14ac:dyDescent="0.3">
      <c r="A1" s="235" t="s">
        <v>160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</row>
    <row r="2" spans="1:30" ht="15.75" thickBot="1" x14ac:dyDescent="0.3"/>
    <row r="3" spans="1:30" x14ac:dyDescent="0.25">
      <c r="B3" s="166" t="s">
        <v>161</v>
      </c>
      <c r="C3" s="167">
        <v>2123</v>
      </c>
      <c r="D3" s="168">
        <v>2633</v>
      </c>
      <c r="E3" s="169">
        <v>717</v>
      </c>
      <c r="F3" s="168">
        <v>3676</v>
      </c>
      <c r="G3" s="168">
        <v>9062</v>
      </c>
      <c r="H3" s="169">
        <v>8025</v>
      </c>
      <c r="I3" s="168">
        <v>27202</v>
      </c>
      <c r="J3" s="168">
        <v>1698</v>
      </c>
      <c r="K3" s="168">
        <v>2244</v>
      </c>
      <c r="L3" s="168">
        <v>1879</v>
      </c>
      <c r="M3" s="169">
        <v>5784</v>
      </c>
      <c r="N3" s="169">
        <v>423</v>
      </c>
      <c r="O3" s="168">
        <v>3037</v>
      </c>
      <c r="P3" s="168">
        <v>5669</v>
      </c>
      <c r="Q3" s="168">
        <v>5837</v>
      </c>
      <c r="R3" s="168">
        <v>2529</v>
      </c>
      <c r="S3" s="168">
        <v>1640</v>
      </c>
      <c r="T3" s="169">
        <v>1629</v>
      </c>
      <c r="U3" s="170">
        <f>SUM(C3:T3)</f>
        <v>85807</v>
      </c>
    </row>
    <row r="4" spans="1:30" x14ac:dyDescent="0.25">
      <c r="B4" s="171" t="s">
        <v>162</v>
      </c>
      <c r="C4" s="172">
        <f>C3/$U$3</f>
        <v>2.474157120048481E-2</v>
      </c>
      <c r="D4" s="173">
        <f t="shared" ref="D4:T4" si="0">D3/$U$3</f>
        <v>3.0685142237812765E-2</v>
      </c>
      <c r="E4" s="173">
        <f t="shared" si="0"/>
        <v>8.3559616348316563E-3</v>
      </c>
      <c r="F4" s="173">
        <f t="shared" si="0"/>
        <v>4.284032771219131E-2</v>
      </c>
      <c r="G4" s="173">
        <f t="shared" si="0"/>
        <v>0.10560909949071753</v>
      </c>
      <c r="H4" s="173">
        <f t="shared" si="0"/>
        <v>9.3523838381484023E-2</v>
      </c>
      <c r="I4" s="173">
        <f t="shared" si="0"/>
        <v>0.31701376344587273</v>
      </c>
      <c r="J4" s="173">
        <f t="shared" si="0"/>
        <v>1.9788595336044844E-2</v>
      </c>
      <c r="K4" s="173">
        <f t="shared" si="0"/>
        <v>2.6151712564243011E-2</v>
      </c>
      <c r="L4" s="173">
        <f t="shared" si="0"/>
        <v>2.1897980351253395E-2</v>
      </c>
      <c r="M4" s="173">
        <f t="shared" si="0"/>
        <v>6.7407087999813542E-2</v>
      </c>
      <c r="N4" s="173">
        <f t="shared" si="0"/>
        <v>4.9296677427249523E-3</v>
      </c>
      <c r="O4" s="173">
        <f t="shared" si="0"/>
        <v>3.5393382824245111E-2</v>
      </c>
      <c r="P4" s="173">
        <f t="shared" si="0"/>
        <v>6.6066871001200372E-2</v>
      </c>
      <c r="Q4" s="173">
        <f t="shared" si="0"/>
        <v>6.8024753225261345E-2</v>
      </c>
      <c r="R4" s="173">
        <f t="shared" si="0"/>
        <v>2.9473119908632162E-2</v>
      </c>
      <c r="S4" s="173">
        <f t="shared" si="0"/>
        <v>1.9112659806309509E-2</v>
      </c>
      <c r="T4" s="173">
        <f t="shared" si="0"/>
        <v>1.8984465136876946E-2</v>
      </c>
      <c r="U4" s="174">
        <f>SUM(C4:T4)</f>
        <v>0.99999999999999989</v>
      </c>
    </row>
    <row r="5" spans="1:30" ht="15.75" thickBot="1" x14ac:dyDescent="0.3">
      <c r="A5" t="s">
        <v>163</v>
      </c>
      <c r="B5" s="175" t="s">
        <v>164</v>
      </c>
      <c r="C5" s="176" t="s">
        <v>165</v>
      </c>
      <c r="D5" s="177" t="s">
        <v>166</v>
      </c>
      <c r="E5" s="177" t="s">
        <v>167</v>
      </c>
      <c r="F5" s="177" t="s">
        <v>168</v>
      </c>
      <c r="G5" s="177" t="s">
        <v>169</v>
      </c>
      <c r="H5" s="177" t="s">
        <v>170</v>
      </c>
      <c r="I5" s="178" t="s">
        <v>171</v>
      </c>
      <c r="J5" s="177" t="s">
        <v>172</v>
      </c>
      <c r="K5" s="177" t="s">
        <v>173</v>
      </c>
      <c r="L5" s="177" t="s">
        <v>174</v>
      </c>
      <c r="M5" s="177" t="s">
        <v>175</v>
      </c>
      <c r="N5" s="177" t="s">
        <v>176</v>
      </c>
      <c r="O5" s="177" t="s">
        <v>177</v>
      </c>
      <c r="P5" s="177" t="s">
        <v>178</v>
      </c>
      <c r="Q5" s="177" t="s">
        <v>179</v>
      </c>
      <c r="R5" s="177" t="s">
        <v>180</v>
      </c>
      <c r="S5" s="177" t="s">
        <v>181</v>
      </c>
      <c r="T5" s="177" t="s">
        <v>182</v>
      </c>
      <c r="U5" s="179" t="s">
        <v>183</v>
      </c>
    </row>
    <row r="6" spans="1:30" x14ac:dyDescent="0.25">
      <c r="A6" s="180" t="s">
        <v>184</v>
      </c>
      <c r="B6" s="181">
        <f>SUM('[1]NŐI WC '!G16,'[1]FF WC'!G16,[1]Közlekedő!G11,[1]Nagytanácsterem!G35,[1]KIK!G20,'[1]Gazdaságvezető Ir'!G40,[1]Pénztár!G23,'[1]Étkező II'!G33,'[1]Étkező I'!G51,[1]Takarítóhelyiség!G17,[1]Irattár!G93,'[1]Gazdasági Ir.'!G46,'[1]Referensi Ir'!G28,[1]Kistanácsterem!G37,'[1]Asszisztensi Ir'!G35,'[1]Ált.ref Ir'!G58,'[1]Titkárságvezető Ir.'!G62)</f>
        <v>11860260</v>
      </c>
      <c r="C6" s="182">
        <f>$B$6*C4</f>
        <v>293441.46724626195</v>
      </c>
      <c r="D6" s="183">
        <f t="shared" ref="D6:T6" si="1">$B$6*D4</f>
        <v>363933.76507744123</v>
      </c>
      <c r="E6" s="183">
        <f t="shared" si="1"/>
        <v>99103.877539128502</v>
      </c>
      <c r="F6" s="183">
        <f t="shared" si="1"/>
        <v>508097.4251517941</v>
      </c>
      <c r="G6" s="183">
        <f t="shared" si="1"/>
        <v>1252551.3783257776</v>
      </c>
      <c r="H6" s="183">
        <f t="shared" si="1"/>
        <v>1109217.0394023797</v>
      </c>
      <c r="I6" s="183">
        <f t="shared" si="1"/>
        <v>3759865.6580465464</v>
      </c>
      <c r="J6" s="183">
        <f t="shared" si="1"/>
        <v>234697.88572027921</v>
      </c>
      <c r="K6" s="183">
        <f t="shared" si="1"/>
        <v>310166.1104571888</v>
      </c>
      <c r="L6" s="183">
        <f t="shared" si="1"/>
        <v>259715.74044075661</v>
      </c>
      <c r="M6" s="183">
        <f t="shared" si="1"/>
        <v>799465.58952066861</v>
      </c>
      <c r="N6" s="183">
        <f t="shared" si="1"/>
        <v>58467.141142331042</v>
      </c>
      <c r="O6" s="183">
        <f t="shared" si="1"/>
        <v>419774.72257508134</v>
      </c>
      <c r="P6" s="183">
        <f t="shared" si="1"/>
        <v>783570.26746069675</v>
      </c>
      <c r="Q6" s="183">
        <f t="shared" si="1"/>
        <v>806791.25968743814</v>
      </c>
      <c r="R6" s="183">
        <f t="shared" si="1"/>
        <v>349558.8651275537</v>
      </c>
      <c r="S6" s="183">
        <f t="shared" si="1"/>
        <v>226681.11459438043</v>
      </c>
      <c r="T6" s="183">
        <f t="shared" si="1"/>
        <v>225160.69248429616</v>
      </c>
      <c r="U6" s="184">
        <f>SUM(C6:T6)</f>
        <v>11860260.000000002</v>
      </c>
      <c r="V6" s="57"/>
      <c r="W6" s="57"/>
      <c r="X6" s="57"/>
      <c r="Y6" s="57"/>
      <c r="Z6" s="57"/>
      <c r="AA6" s="57"/>
      <c r="AB6" s="57"/>
      <c r="AC6" s="57"/>
      <c r="AD6" s="57"/>
    </row>
    <row r="7" spans="1:30" ht="15.75" thickBot="1" x14ac:dyDescent="0.3">
      <c r="A7" s="180" t="s">
        <v>185</v>
      </c>
      <c r="B7" s="185">
        <v>7200000</v>
      </c>
      <c r="C7" s="186">
        <f>C4*$B$7</f>
        <v>178139.31264349064</v>
      </c>
      <c r="D7" s="187">
        <f t="shared" ref="D7:T7" si="2">D4*$B$7</f>
        <v>220933.02411225191</v>
      </c>
      <c r="E7" s="187">
        <f t="shared" si="2"/>
        <v>60162.923770787922</v>
      </c>
      <c r="F7" s="187">
        <f t="shared" si="2"/>
        <v>308450.35952777741</v>
      </c>
      <c r="G7" s="187">
        <f t="shared" si="2"/>
        <v>760385.51633316628</v>
      </c>
      <c r="H7" s="187">
        <f t="shared" si="2"/>
        <v>673371.636346685</v>
      </c>
      <c r="I7" s="187">
        <f t="shared" si="2"/>
        <v>2282499.0968102836</v>
      </c>
      <c r="J7" s="187">
        <f t="shared" si="2"/>
        <v>142477.88641952287</v>
      </c>
      <c r="K7" s="187">
        <f t="shared" si="2"/>
        <v>188292.33046254967</v>
      </c>
      <c r="L7" s="187">
        <f t="shared" si="2"/>
        <v>157665.45852902444</v>
      </c>
      <c r="M7" s="187">
        <f t="shared" si="2"/>
        <v>485331.03359865752</v>
      </c>
      <c r="N7" s="187">
        <f t="shared" si="2"/>
        <v>35493.607747619659</v>
      </c>
      <c r="O7" s="187">
        <f t="shared" si="2"/>
        <v>254832.3563345648</v>
      </c>
      <c r="P7" s="187">
        <f t="shared" si="2"/>
        <v>475681.4712086427</v>
      </c>
      <c r="Q7" s="187">
        <f t="shared" si="2"/>
        <v>489778.22322188166</v>
      </c>
      <c r="R7" s="187">
        <f t="shared" si="2"/>
        <v>212206.46334215158</v>
      </c>
      <c r="S7" s="187">
        <f t="shared" si="2"/>
        <v>137611.15060542847</v>
      </c>
      <c r="T7" s="187">
        <f t="shared" si="2"/>
        <v>136688.14898551401</v>
      </c>
      <c r="U7" s="188">
        <f>SUM(C7:T7)</f>
        <v>7200000</v>
      </c>
      <c r="V7" s="57"/>
      <c r="W7" s="57"/>
      <c r="X7" s="57"/>
      <c r="Y7" s="57"/>
      <c r="Z7" s="57"/>
      <c r="AA7" s="57"/>
      <c r="AB7" s="57"/>
      <c r="AC7" s="57"/>
      <c r="AD7" s="57"/>
    </row>
    <row r="8" spans="1:30" ht="15.75" thickBot="1" x14ac:dyDescent="0.3">
      <c r="B8" s="189">
        <f t="shared" ref="B8:T8" si="3">SUM(B6:B7)</f>
        <v>19060260</v>
      </c>
      <c r="C8" s="190">
        <f t="shared" si="3"/>
        <v>471580.77988975262</v>
      </c>
      <c r="D8" s="191">
        <f t="shared" si="3"/>
        <v>584866.78918969317</v>
      </c>
      <c r="E8" s="191">
        <f t="shared" si="3"/>
        <v>159266.80130991642</v>
      </c>
      <c r="F8" s="191">
        <f t="shared" si="3"/>
        <v>816547.78467957152</v>
      </c>
      <c r="G8" s="191">
        <f t="shared" si="3"/>
        <v>2012936.8946589439</v>
      </c>
      <c r="H8" s="191">
        <f t="shared" si="3"/>
        <v>1782588.6757490647</v>
      </c>
      <c r="I8" s="191">
        <f t="shared" si="3"/>
        <v>6042364.7548568305</v>
      </c>
      <c r="J8" s="191">
        <f t="shared" si="3"/>
        <v>377175.77213980211</v>
      </c>
      <c r="K8" s="191">
        <f t="shared" si="3"/>
        <v>498458.4409197385</v>
      </c>
      <c r="L8" s="191">
        <f t="shared" si="3"/>
        <v>417381.19896978105</v>
      </c>
      <c r="M8" s="191">
        <f t="shared" si="3"/>
        <v>1284796.6231193261</v>
      </c>
      <c r="N8" s="191">
        <f t="shared" si="3"/>
        <v>93960.748889950701</v>
      </c>
      <c r="O8" s="191">
        <f t="shared" si="3"/>
        <v>674607.07890964614</v>
      </c>
      <c r="P8" s="191">
        <f t="shared" si="3"/>
        <v>1259251.7386693396</v>
      </c>
      <c r="Q8" s="191">
        <f t="shared" si="3"/>
        <v>1296569.4829093199</v>
      </c>
      <c r="R8" s="191">
        <f t="shared" si="3"/>
        <v>561765.3284697053</v>
      </c>
      <c r="S8" s="191">
        <f t="shared" si="3"/>
        <v>364292.26519980887</v>
      </c>
      <c r="T8" s="191">
        <f t="shared" si="3"/>
        <v>361848.84146981017</v>
      </c>
      <c r="U8" s="192">
        <f>SUM(U6:U7)</f>
        <v>19060260</v>
      </c>
      <c r="V8" s="57"/>
      <c r="W8" s="57"/>
      <c r="X8" s="57"/>
      <c r="Y8" s="57"/>
      <c r="Z8" s="57"/>
      <c r="AA8" s="57"/>
      <c r="AB8" s="57"/>
      <c r="AC8" s="57"/>
      <c r="AD8" s="57"/>
    </row>
    <row r="9" spans="1:30" x14ac:dyDescent="0.25"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x14ac:dyDescent="0.25"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x14ac:dyDescent="0.25"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x14ac:dyDescent="0.25"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x14ac:dyDescent="0.25"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</row>
    <row r="57" spans="2:2" x14ac:dyDescent="0.25">
      <c r="B57" s="193"/>
    </row>
  </sheetData>
  <mergeCells count="1">
    <mergeCell ref="A1:U1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  <headerFooter>
    <oddHeader>&amp;LÖnkormányzati ülés&amp;C2013. november&amp;RFüggelék
1. sz-melléklet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8"/>
  <sheetViews>
    <sheetView view="pageLayout" zoomScaleNormal="100" workbookViewId="0">
      <selection activeCell="A8" sqref="A8:I8"/>
    </sheetView>
  </sheetViews>
  <sheetFormatPr defaultRowHeight="15" x14ac:dyDescent="0.25"/>
  <sheetData>
    <row r="7" spans="1:9" x14ac:dyDescent="0.25">
      <c r="A7" s="236" t="s">
        <v>188</v>
      </c>
      <c r="B7" s="236"/>
      <c r="C7" s="236"/>
      <c r="D7" s="236"/>
      <c r="E7" s="236"/>
      <c r="F7" s="236"/>
      <c r="G7" s="236"/>
      <c r="H7" s="236"/>
      <c r="I7" s="236"/>
    </row>
    <row r="8" spans="1:9" x14ac:dyDescent="0.25">
      <c r="A8" s="237" t="s">
        <v>189</v>
      </c>
      <c r="B8" s="237"/>
      <c r="C8" s="237"/>
      <c r="D8" s="237"/>
      <c r="E8" s="237"/>
      <c r="F8" s="237"/>
      <c r="G8" s="237"/>
      <c r="H8" s="237"/>
      <c r="I8" s="237"/>
    </row>
  </sheetData>
  <mergeCells count="2">
    <mergeCell ref="A7:I7"/>
    <mergeCell ref="A8:I8"/>
  </mergeCells>
  <pageMargins left="0.7" right="0.7" top="0.75" bottom="0.75" header="0.3" footer="0.3"/>
  <pageSetup paperSize="9" orientation="portrait" r:id="rId1"/>
  <headerFooter>
    <oddHeader>&amp;LÖnkormányzati ülés&amp;C2013. november&amp;RFüggelék
1/a sz.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view="pageLayout" topLeftCell="B1" zoomScaleNormal="100" workbookViewId="0">
      <selection activeCell="E61" sqref="E61"/>
    </sheetView>
  </sheetViews>
  <sheetFormatPr defaultRowHeight="15" x14ac:dyDescent="0.25"/>
  <cols>
    <col min="3" max="3" width="29.28515625" bestFit="1" customWidth="1"/>
    <col min="4" max="4" width="16.5703125" customWidth="1"/>
    <col min="5" max="5" width="14.85546875" customWidth="1"/>
    <col min="9" max="9" width="17.140625" customWidth="1"/>
    <col min="10" max="10" width="14.42578125" customWidth="1"/>
  </cols>
  <sheetData>
    <row r="1" spans="1:10" ht="30" x14ac:dyDescent="0.25">
      <c r="A1" s="65"/>
      <c r="B1" s="66" t="s">
        <v>59</v>
      </c>
      <c r="C1" s="66" t="s">
        <v>0</v>
      </c>
      <c r="D1" s="66" t="s">
        <v>60</v>
      </c>
      <c r="E1" s="66" t="s">
        <v>61</v>
      </c>
      <c r="F1" s="67" t="s">
        <v>62</v>
      </c>
      <c r="G1" s="68" t="s">
        <v>63</v>
      </c>
      <c r="H1" s="97" t="s">
        <v>64</v>
      </c>
      <c r="I1" s="60" t="s">
        <v>98</v>
      </c>
      <c r="J1" s="61" t="s">
        <v>97</v>
      </c>
    </row>
    <row r="2" spans="1:10" ht="15.75" x14ac:dyDescent="0.25">
      <c r="A2" s="64" t="s">
        <v>53</v>
      </c>
      <c r="B2" s="73">
        <v>43</v>
      </c>
      <c r="C2" s="69" t="s">
        <v>57</v>
      </c>
      <c r="D2" s="70" t="s">
        <v>54</v>
      </c>
      <c r="E2" s="70">
        <v>1</v>
      </c>
      <c r="F2" s="75" t="s">
        <v>58</v>
      </c>
      <c r="G2" s="72">
        <v>60000</v>
      </c>
      <c r="H2" s="98">
        <f>G2*E2</f>
        <v>60000</v>
      </c>
      <c r="I2" s="60"/>
      <c r="J2" s="63">
        <v>60000</v>
      </c>
    </row>
    <row r="3" spans="1:10" ht="15.75" x14ac:dyDescent="0.25">
      <c r="A3" s="64" t="s">
        <v>65</v>
      </c>
      <c r="B3" s="69">
        <v>6</v>
      </c>
      <c r="C3" s="69" t="s">
        <v>66</v>
      </c>
      <c r="D3" s="70" t="s">
        <v>54</v>
      </c>
      <c r="E3" s="70">
        <v>1</v>
      </c>
      <c r="F3" s="76" t="s">
        <v>67</v>
      </c>
      <c r="G3" s="72">
        <v>90000</v>
      </c>
      <c r="H3" s="98">
        <f t="shared" ref="H3:H7" si="0">G3*E3</f>
        <v>90000</v>
      </c>
      <c r="I3" s="99">
        <v>90000</v>
      </c>
      <c r="J3" s="100"/>
    </row>
    <row r="4" spans="1:10" ht="15.6" x14ac:dyDescent="0.3">
      <c r="A4" s="64" t="s">
        <v>65</v>
      </c>
      <c r="B4" s="69">
        <v>7</v>
      </c>
      <c r="C4" s="69" t="s">
        <v>68</v>
      </c>
      <c r="D4" s="70" t="s">
        <v>54</v>
      </c>
      <c r="E4" s="70">
        <v>2</v>
      </c>
      <c r="F4" s="76"/>
      <c r="G4" s="72">
        <v>25000</v>
      </c>
      <c r="H4" s="98">
        <f t="shared" si="0"/>
        <v>50000</v>
      </c>
      <c r="I4" s="99">
        <v>50000</v>
      </c>
      <c r="J4" s="100"/>
    </row>
    <row r="5" spans="1:10" ht="15.75" x14ac:dyDescent="0.25">
      <c r="A5" s="64" t="s">
        <v>65</v>
      </c>
      <c r="B5" s="73">
        <v>13</v>
      </c>
      <c r="C5" s="73" t="s">
        <v>69</v>
      </c>
      <c r="D5" s="84" t="s">
        <v>54</v>
      </c>
      <c r="E5" s="84">
        <v>2</v>
      </c>
      <c r="F5" s="85"/>
      <c r="G5" s="72">
        <v>8000</v>
      </c>
      <c r="H5" s="98">
        <f>G5*E5</f>
        <v>16000</v>
      </c>
      <c r="I5" s="99">
        <v>16000</v>
      </c>
      <c r="J5" s="100"/>
    </row>
    <row r="6" spans="1:10" ht="15.75" x14ac:dyDescent="0.25">
      <c r="A6" s="64" t="s">
        <v>65</v>
      </c>
      <c r="B6" s="69">
        <v>15</v>
      </c>
      <c r="C6" s="69" t="s">
        <v>56</v>
      </c>
      <c r="D6" s="70" t="s">
        <v>54</v>
      </c>
      <c r="E6" s="70">
        <v>1</v>
      </c>
      <c r="F6" s="76"/>
      <c r="G6" s="72">
        <v>28000</v>
      </c>
      <c r="H6" s="98">
        <f t="shared" si="0"/>
        <v>28000</v>
      </c>
      <c r="I6" s="99">
        <v>28000</v>
      </c>
      <c r="J6" s="100"/>
    </row>
    <row r="7" spans="1:10" ht="15.75" x14ac:dyDescent="0.25">
      <c r="A7" s="64" t="s">
        <v>65</v>
      </c>
      <c r="B7" s="69">
        <v>46</v>
      </c>
      <c r="C7" s="69" t="s">
        <v>66</v>
      </c>
      <c r="D7" s="70" t="s">
        <v>54</v>
      </c>
      <c r="E7" s="70">
        <v>1</v>
      </c>
      <c r="F7" s="77" t="s">
        <v>70</v>
      </c>
      <c r="G7" s="72">
        <v>90000</v>
      </c>
      <c r="H7" s="98">
        <f t="shared" si="0"/>
        <v>90000</v>
      </c>
      <c r="I7" s="99">
        <v>90000</v>
      </c>
      <c r="J7" s="100"/>
    </row>
    <row r="8" spans="1:10" ht="15.75" x14ac:dyDescent="0.25">
      <c r="A8" s="64" t="s">
        <v>65</v>
      </c>
      <c r="B8" s="69">
        <v>23</v>
      </c>
      <c r="C8" s="69" t="s">
        <v>71</v>
      </c>
      <c r="D8" s="70" t="s">
        <v>54</v>
      </c>
      <c r="E8" s="70">
        <v>1</v>
      </c>
      <c r="F8" s="77"/>
      <c r="G8" s="72">
        <v>60000</v>
      </c>
      <c r="H8" s="98">
        <f>G8*E8</f>
        <v>60000</v>
      </c>
      <c r="I8" s="99"/>
      <c r="J8" s="100">
        <v>60000</v>
      </c>
    </row>
    <row r="9" spans="1:10" ht="15.75" x14ac:dyDescent="0.25">
      <c r="A9" s="79" t="s">
        <v>72</v>
      </c>
      <c r="B9" s="69">
        <v>10</v>
      </c>
      <c r="C9" s="69" t="s">
        <v>73</v>
      </c>
      <c r="D9" s="70" t="s">
        <v>54</v>
      </c>
      <c r="E9" s="70">
        <v>1</v>
      </c>
      <c r="F9" s="77"/>
      <c r="G9" s="72">
        <v>60000</v>
      </c>
      <c r="H9" s="98">
        <f t="shared" ref="H9" si="1">G9*E9</f>
        <v>60000</v>
      </c>
      <c r="I9" s="99"/>
      <c r="J9" s="100">
        <v>60000</v>
      </c>
    </row>
    <row r="10" spans="1:10" ht="15.75" x14ac:dyDescent="0.25">
      <c r="A10" s="64" t="s">
        <v>74</v>
      </c>
      <c r="B10" s="69">
        <v>26</v>
      </c>
      <c r="C10" s="69" t="s">
        <v>71</v>
      </c>
      <c r="D10" s="70" t="s">
        <v>54</v>
      </c>
      <c r="E10" s="70">
        <v>1</v>
      </c>
      <c r="F10" s="77"/>
      <c r="G10" s="72">
        <v>60000</v>
      </c>
      <c r="H10" s="98">
        <f>G10*E10</f>
        <v>60000</v>
      </c>
      <c r="I10" s="99"/>
      <c r="J10" s="100">
        <v>60000</v>
      </c>
    </row>
    <row r="11" spans="1:10" ht="15.75" x14ac:dyDescent="0.25">
      <c r="A11" s="78" t="s">
        <v>75</v>
      </c>
      <c r="B11" s="69">
        <v>11</v>
      </c>
      <c r="C11" s="81" t="s">
        <v>76</v>
      </c>
      <c r="D11" s="70" t="s">
        <v>54</v>
      </c>
      <c r="E11" s="70">
        <v>1</v>
      </c>
      <c r="F11" s="77" t="s">
        <v>77</v>
      </c>
      <c r="G11" s="72">
        <v>60000</v>
      </c>
      <c r="H11" s="98">
        <f t="shared" ref="H11:H17" si="2">G11*E11</f>
        <v>60000</v>
      </c>
      <c r="I11" s="99"/>
      <c r="J11" s="100">
        <v>60000</v>
      </c>
    </row>
    <row r="12" spans="1:10" ht="15.75" x14ac:dyDescent="0.25">
      <c r="A12" s="78" t="s">
        <v>78</v>
      </c>
      <c r="B12" s="69">
        <v>4</v>
      </c>
      <c r="C12" s="69" t="s">
        <v>55</v>
      </c>
      <c r="D12" s="70" t="s">
        <v>54</v>
      </c>
      <c r="E12" s="70">
        <v>2</v>
      </c>
      <c r="F12" s="71"/>
      <c r="G12" s="72">
        <v>42000</v>
      </c>
      <c r="H12" s="98">
        <f t="shared" si="2"/>
        <v>84000</v>
      </c>
      <c r="I12" s="100">
        <v>84000</v>
      </c>
      <c r="J12" s="100"/>
    </row>
    <row r="13" spans="1:10" ht="15.6" x14ac:dyDescent="0.3">
      <c r="A13" s="78" t="s">
        <v>78</v>
      </c>
      <c r="B13" s="69">
        <v>7</v>
      </c>
      <c r="C13" s="69" t="s">
        <v>79</v>
      </c>
      <c r="D13" s="70" t="s">
        <v>54</v>
      </c>
      <c r="E13" s="70">
        <v>1</v>
      </c>
      <c r="F13" s="71"/>
      <c r="G13" s="72">
        <v>20000</v>
      </c>
      <c r="H13" s="98">
        <f t="shared" si="2"/>
        <v>20000</v>
      </c>
      <c r="I13" s="100">
        <v>20000</v>
      </c>
      <c r="J13" s="100"/>
    </row>
    <row r="14" spans="1:10" ht="15.75" x14ac:dyDescent="0.25">
      <c r="A14" s="78" t="s">
        <v>78</v>
      </c>
      <c r="B14" s="82" t="s">
        <v>80</v>
      </c>
      <c r="C14" s="69" t="s">
        <v>81</v>
      </c>
      <c r="D14" s="70" t="s">
        <v>54</v>
      </c>
      <c r="E14" s="70">
        <v>1</v>
      </c>
      <c r="F14" s="71"/>
      <c r="G14" s="72">
        <v>7000</v>
      </c>
      <c r="H14" s="98">
        <f>G14*E14</f>
        <v>7000</v>
      </c>
      <c r="I14" s="100">
        <v>7000</v>
      </c>
      <c r="J14" s="100"/>
    </row>
    <row r="15" spans="1:10" ht="15.75" x14ac:dyDescent="0.25">
      <c r="A15" s="78" t="s">
        <v>78</v>
      </c>
      <c r="B15" s="69">
        <v>25</v>
      </c>
      <c r="C15" s="69" t="s">
        <v>82</v>
      </c>
      <c r="D15" s="70" t="s">
        <v>54</v>
      </c>
      <c r="E15" s="70">
        <v>1</v>
      </c>
      <c r="F15" s="71"/>
      <c r="G15" s="72">
        <v>40000</v>
      </c>
      <c r="H15" s="98">
        <f>G15*E15</f>
        <v>40000</v>
      </c>
      <c r="I15" s="100">
        <v>40000</v>
      </c>
      <c r="J15" s="100"/>
    </row>
    <row r="16" spans="1:10" ht="15.75" x14ac:dyDescent="0.25">
      <c r="A16" s="78" t="s">
        <v>78</v>
      </c>
      <c r="B16" s="69">
        <v>12</v>
      </c>
      <c r="C16" s="69" t="s">
        <v>76</v>
      </c>
      <c r="D16" s="70" t="s">
        <v>54</v>
      </c>
      <c r="E16" s="70">
        <v>1</v>
      </c>
      <c r="F16" s="71"/>
      <c r="G16" s="72">
        <v>60000</v>
      </c>
      <c r="H16" s="98">
        <f t="shared" si="2"/>
        <v>60000</v>
      </c>
      <c r="I16" s="100"/>
      <c r="J16" s="100">
        <v>60000</v>
      </c>
    </row>
    <row r="17" spans="1:10" ht="15.75" x14ac:dyDescent="0.25">
      <c r="A17" s="78" t="s">
        <v>83</v>
      </c>
      <c r="B17" s="80">
        <v>1</v>
      </c>
      <c r="C17" s="69" t="s">
        <v>71</v>
      </c>
      <c r="D17" s="74" t="s">
        <v>54</v>
      </c>
      <c r="E17" s="70">
        <v>1</v>
      </c>
      <c r="F17" s="77"/>
      <c r="G17" s="72">
        <v>60000</v>
      </c>
      <c r="H17" s="98">
        <f t="shared" si="2"/>
        <v>60000</v>
      </c>
      <c r="I17" s="100"/>
      <c r="J17" s="100">
        <v>60000</v>
      </c>
    </row>
    <row r="18" spans="1:10" ht="15.75" x14ac:dyDescent="0.25">
      <c r="A18" s="78" t="s">
        <v>84</v>
      </c>
      <c r="B18" s="69">
        <v>19</v>
      </c>
      <c r="C18" s="69" t="s">
        <v>85</v>
      </c>
      <c r="D18" s="70" t="s">
        <v>54</v>
      </c>
      <c r="E18" s="70">
        <v>1</v>
      </c>
      <c r="F18" s="77"/>
      <c r="G18" s="72">
        <v>130000</v>
      </c>
      <c r="H18" s="98">
        <f>G18*E18</f>
        <v>130000</v>
      </c>
      <c r="I18" s="100"/>
      <c r="J18" s="100">
        <v>130000</v>
      </c>
    </row>
    <row r="19" spans="1:10" ht="15.75" x14ac:dyDescent="0.25">
      <c r="A19" s="78" t="s">
        <v>84</v>
      </c>
      <c r="B19" s="69">
        <v>20</v>
      </c>
      <c r="C19" s="69" t="s">
        <v>71</v>
      </c>
      <c r="D19" s="70" t="s">
        <v>54</v>
      </c>
      <c r="E19" s="70">
        <v>1</v>
      </c>
      <c r="F19" s="77"/>
      <c r="G19" s="72">
        <v>60000</v>
      </c>
      <c r="H19" s="98">
        <f>G19*E19</f>
        <v>60000</v>
      </c>
      <c r="I19" s="100"/>
      <c r="J19" s="100">
        <v>60000</v>
      </c>
    </row>
    <row r="20" spans="1:10" ht="15.75" x14ac:dyDescent="0.25">
      <c r="A20" s="78" t="s">
        <v>84</v>
      </c>
      <c r="B20" s="69">
        <v>57</v>
      </c>
      <c r="C20" s="69" t="s">
        <v>86</v>
      </c>
      <c r="D20" s="70" t="s">
        <v>54</v>
      </c>
      <c r="E20" s="70">
        <v>1</v>
      </c>
      <c r="F20" s="77" t="s">
        <v>87</v>
      </c>
      <c r="G20" s="72">
        <v>18000</v>
      </c>
      <c r="H20" s="98">
        <f t="shared" ref="H20" si="3">G20*E20</f>
        <v>18000</v>
      </c>
      <c r="I20" s="100"/>
      <c r="J20" s="100">
        <v>18000</v>
      </c>
    </row>
    <row r="21" spans="1:10" ht="15.75" x14ac:dyDescent="0.25">
      <c r="A21" s="78" t="s">
        <v>88</v>
      </c>
      <c r="B21" s="69">
        <v>7</v>
      </c>
      <c r="C21" s="69" t="s">
        <v>71</v>
      </c>
      <c r="D21" s="70" t="s">
        <v>54</v>
      </c>
      <c r="E21" s="70">
        <v>1</v>
      </c>
      <c r="F21" s="77" t="s">
        <v>89</v>
      </c>
      <c r="G21" s="72">
        <v>60000</v>
      </c>
      <c r="H21" s="98">
        <f t="shared" ref="H21" si="4">G21*E21</f>
        <v>60000</v>
      </c>
      <c r="I21" s="100"/>
      <c r="J21" s="100">
        <v>60000</v>
      </c>
    </row>
    <row r="22" spans="1:10" ht="15.75" x14ac:dyDescent="0.25">
      <c r="A22" s="78" t="s">
        <v>90</v>
      </c>
      <c r="B22" s="69">
        <v>9</v>
      </c>
      <c r="C22" s="69" t="s">
        <v>71</v>
      </c>
      <c r="D22" s="70" t="s">
        <v>54</v>
      </c>
      <c r="E22" s="70">
        <v>1</v>
      </c>
      <c r="F22" s="77" t="s">
        <v>89</v>
      </c>
      <c r="G22" s="72">
        <v>60000</v>
      </c>
      <c r="H22" s="98">
        <f>G22*E22</f>
        <v>60000</v>
      </c>
      <c r="I22" s="100"/>
      <c r="J22" s="100">
        <v>60000</v>
      </c>
    </row>
    <row r="23" spans="1:10" ht="15.75" x14ac:dyDescent="0.25">
      <c r="A23" s="78" t="s">
        <v>91</v>
      </c>
      <c r="B23" s="69">
        <v>19</v>
      </c>
      <c r="C23" s="69" t="s">
        <v>76</v>
      </c>
      <c r="D23" s="70" t="s">
        <v>54</v>
      </c>
      <c r="E23" s="74">
        <v>1</v>
      </c>
      <c r="F23" s="77"/>
      <c r="G23" s="72">
        <v>60000</v>
      </c>
      <c r="H23" s="98">
        <f>G23*E23</f>
        <v>60000</v>
      </c>
      <c r="I23" s="100"/>
      <c r="J23" s="100">
        <v>60000</v>
      </c>
    </row>
    <row r="24" spans="1:10" x14ac:dyDescent="0.25">
      <c r="A24" s="56"/>
      <c r="B24" s="56"/>
      <c r="C24" s="56"/>
      <c r="D24" s="56"/>
      <c r="E24" s="56"/>
      <c r="F24" s="56"/>
      <c r="G24" s="83">
        <f>SUM(G2:G23)</f>
        <v>1158000</v>
      </c>
      <c r="H24" s="83">
        <f>SUM(H2:H23)</f>
        <v>1233000</v>
      </c>
      <c r="I24" s="57">
        <f>SUM(I2:I23)</f>
        <v>425000</v>
      </c>
      <c r="J24" s="57">
        <f>SUM(J2:J23)</f>
        <v>808000</v>
      </c>
    </row>
    <row r="25" spans="1:10" x14ac:dyDescent="0.25">
      <c r="A25" s="56"/>
      <c r="B25" s="56"/>
      <c r="C25" s="56"/>
      <c r="D25" s="56"/>
      <c r="E25" s="56"/>
      <c r="F25" s="56"/>
      <c r="G25" s="56"/>
      <c r="H25" s="56"/>
    </row>
    <row r="26" spans="1:10" x14ac:dyDescent="0.25">
      <c r="A26" s="56"/>
      <c r="B26" s="56"/>
      <c r="C26" s="56"/>
      <c r="D26" s="56"/>
      <c r="E26" s="56"/>
      <c r="F26" s="56"/>
      <c r="G26" s="56"/>
      <c r="H26" s="56"/>
    </row>
    <row r="27" spans="1:10" x14ac:dyDescent="0.25">
      <c r="A27" s="56"/>
      <c r="B27" s="56"/>
      <c r="C27" s="58" t="s">
        <v>51</v>
      </c>
      <c r="D27" s="58"/>
      <c r="E27" s="59">
        <v>1233000</v>
      </c>
      <c r="F27" s="56"/>
      <c r="G27" s="56"/>
      <c r="H27" s="56"/>
    </row>
    <row r="28" spans="1:10" x14ac:dyDescent="0.25">
      <c r="A28" s="56"/>
      <c r="B28" s="56"/>
      <c r="C28" s="60" t="s">
        <v>41</v>
      </c>
      <c r="D28" s="60" t="s">
        <v>38</v>
      </c>
      <c r="E28" s="63"/>
      <c r="F28" s="56"/>
      <c r="G28" s="56"/>
      <c r="H28" s="56"/>
    </row>
    <row r="29" spans="1:10" x14ac:dyDescent="0.25">
      <c r="A29" s="56"/>
      <c r="B29" s="56"/>
      <c r="C29" s="60"/>
      <c r="D29" s="60" t="s">
        <v>39</v>
      </c>
      <c r="E29" s="63"/>
      <c r="F29" s="56"/>
      <c r="G29" s="56"/>
      <c r="H29" s="56"/>
    </row>
    <row r="30" spans="1:10" x14ac:dyDescent="0.25">
      <c r="A30" s="56"/>
      <c r="B30" s="56"/>
      <c r="C30" s="60"/>
      <c r="D30" s="60" t="s">
        <v>39</v>
      </c>
      <c r="E30" s="63"/>
      <c r="F30" s="56"/>
      <c r="G30" s="56"/>
      <c r="H30" s="56"/>
    </row>
    <row r="31" spans="1:10" ht="30" x14ac:dyDescent="0.25">
      <c r="A31" s="56"/>
      <c r="B31" s="56"/>
      <c r="C31" s="60"/>
      <c r="D31" s="61" t="s">
        <v>40</v>
      </c>
      <c r="E31" s="63"/>
      <c r="F31" s="56"/>
      <c r="G31" s="56"/>
      <c r="H31" s="56"/>
    </row>
    <row r="32" spans="1:10" x14ac:dyDescent="0.25">
      <c r="A32" s="56"/>
      <c r="B32" s="56"/>
      <c r="C32" s="60"/>
      <c r="D32" s="60" t="s">
        <v>47</v>
      </c>
      <c r="E32" s="63"/>
      <c r="F32" s="56"/>
      <c r="G32" s="56"/>
      <c r="H32" s="56"/>
    </row>
    <row r="33" spans="1:8" ht="30" x14ac:dyDescent="0.25">
      <c r="A33" s="56"/>
      <c r="B33" s="56"/>
      <c r="C33" s="60"/>
      <c r="D33" s="61" t="s">
        <v>48</v>
      </c>
      <c r="E33" s="63"/>
      <c r="F33" s="56"/>
      <c r="G33" s="56"/>
      <c r="H33" s="56"/>
    </row>
    <row r="34" spans="1:8" x14ac:dyDescent="0.25">
      <c r="A34" s="56"/>
      <c r="B34" s="56"/>
      <c r="C34" s="60" t="s">
        <v>42</v>
      </c>
      <c r="D34" s="60" t="s">
        <v>39</v>
      </c>
      <c r="E34" s="63">
        <v>-42000</v>
      </c>
      <c r="F34" s="56"/>
      <c r="G34" s="56"/>
      <c r="H34" s="56"/>
    </row>
    <row r="35" spans="1:8" x14ac:dyDescent="0.25">
      <c r="A35" s="56"/>
      <c r="B35" s="56"/>
      <c r="C35" s="60"/>
      <c r="D35" s="60" t="s">
        <v>38</v>
      </c>
      <c r="E35" s="63">
        <v>-20000</v>
      </c>
      <c r="F35" s="56"/>
      <c r="G35" s="56"/>
      <c r="H35" s="56"/>
    </row>
    <row r="36" spans="1:8" x14ac:dyDescent="0.25">
      <c r="C36" s="60"/>
      <c r="D36" s="60" t="s">
        <v>43</v>
      </c>
      <c r="E36" s="63">
        <v>-7000</v>
      </c>
    </row>
    <row r="37" spans="1:8" ht="30" x14ac:dyDescent="0.25">
      <c r="C37" s="60"/>
      <c r="D37" s="61" t="s">
        <v>44</v>
      </c>
      <c r="E37" s="63">
        <v>-40000</v>
      </c>
    </row>
    <row r="38" spans="1:8" x14ac:dyDescent="0.25">
      <c r="C38" s="61" t="s">
        <v>45</v>
      </c>
      <c r="D38" s="60" t="s">
        <v>38</v>
      </c>
      <c r="E38" s="63">
        <v>-25000</v>
      </c>
    </row>
    <row r="39" spans="1:8" x14ac:dyDescent="0.25">
      <c r="C39" s="60"/>
      <c r="D39" s="60" t="s">
        <v>38</v>
      </c>
      <c r="E39" s="63">
        <v>-25000</v>
      </c>
    </row>
    <row r="40" spans="1:8" x14ac:dyDescent="0.25">
      <c r="C40" s="60"/>
      <c r="D40" s="60" t="s">
        <v>38</v>
      </c>
      <c r="E40" s="63"/>
    </row>
    <row r="41" spans="1:8" ht="30" x14ac:dyDescent="0.25">
      <c r="C41" s="60"/>
      <c r="D41" s="61" t="s">
        <v>46</v>
      </c>
      <c r="E41" s="63"/>
    </row>
    <row r="42" spans="1:8" ht="30" x14ac:dyDescent="0.25">
      <c r="C42" s="60"/>
      <c r="D42" s="61" t="s">
        <v>46</v>
      </c>
      <c r="E42" s="63">
        <v>-8000</v>
      </c>
    </row>
    <row r="43" spans="1:8" ht="30" x14ac:dyDescent="0.25">
      <c r="C43" s="60"/>
      <c r="D43" s="61" t="s">
        <v>46</v>
      </c>
      <c r="E43" s="63">
        <v>-8000</v>
      </c>
    </row>
    <row r="44" spans="1:8" x14ac:dyDescent="0.25">
      <c r="C44" s="60"/>
      <c r="D44" s="61" t="s">
        <v>39</v>
      </c>
      <c r="E44" s="63">
        <v>-42000</v>
      </c>
    </row>
    <row r="45" spans="1:8" x14ac:dyDescent="0.25">
      <c r="C45" s="60"/>
      <c r="D45" s="61" t="s">
        <v>39</v>
      </c>
      <c r="E45" s="63">
        <v>-28000</v>
      </c>
    </row>
    <row r="46" spans="1:8" x14ac:dyDescent="0.25">
      <c r="C46" s="60"/>
      <c r="D46" s="61" t="s">
        <v>49</v>
      </c>
      <c r="E46" s="63">
        <v>-90000</v>
      </c>
    </row>
    <row r="47" spans="1:8" x14ac:dyDescent="0.25">
      <c r="C47" s="60"/>
      <c r="D47" s="61" t="s">
        <v>50</v>
      </c>
      <c r="E47" s="63">
        <v>-90000</v>
      </c>
    </row>
    <row r="48" spans="1:8" x14ac:dyDescent="0.25">
      <c r="C48" s="60"/>
      <c r="D48" s="61"/>
      <c r="E48" s="63"/>
    </row>
    <row r="49" spans="3:5" ht="30" x14ac:dyDescent="0.25">
      <c r="C49" s="62" t="s">
        <v>52</v>
      </c>
      <c r="D49" s="58"/>
      <c r="E49" s="59">
        <f>SUM(E27:E48)</f>
        <v>808000</v>
      </c>
    </row>
  </sheetData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&amp;LÖnkormányzati ülés&amp;C2013. november&amp;RFüggelék
1/b sz.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view="pageLayout" topLeftCell="B7" zoomScaleNormal="90" workbookViewId="0">
      <selection activeCell="F27" sqref="F27:F29"/>
    </sheetView>
  </sheetViews>
  <sheetFormatPr defaultRowHeight="15" x14ac:dyDescent="0.25"/>
  <cols>
    <col min="1" max="1" width="21.42578125" customWidth="1"/>
    <col min="2" max="2" width="14" customWidth="1"/>
    <col min="3" max="3" width="18.85546875" customWidth="1"/>
    <col min="4" max="4" width="17.7109375" customWidth="1"/>
  </cols>
  <sheetData>
    <row r="1" spans="1:4" ht="20.25" x14ac:dyDescent="0.3">
      <c r="A1" s="238" t="s">
        <v>6</v>
      </c>
      <c r="B1" s="238"/>
      <c r="C1" s="238"/>
      <c r="D1" s="238"/>
    </row>
    <row r="2" spans="1:4" ht="20.25" x14ac:dyDescent="0.3">
      <c r="A2" s="238" t="s">
        <v>7</v>
      </c>
      <c r="B2" s="238"/>
      <c r="C2" s="238"/>
      <c r="D2" s="238"/>
    </row>
    <row r="3" spans="1:4" ht="7.15" customHeight="1" thickBot="1" x14ac:dyDescent="0.35">
      <c r="A3" s="86"/>
      <c r="B3" s="86"/>
      <c r="C3" s="86"/>
      <c r="D3" s="86"/>
    </row>
    <row r="4" spans="1:4" ht="16.5" customHeight="1" thickBot="1" x14ac:dyDescent="0.3">
      <c r="A4" s="239" t="s">
        <v>8</v>
      </c>
      <c r="B4" s="240"/>
      <c r="C4" s="241"/>
      <c r="D4" s="242" t="s">
        <v>9</v>
      </c>
    </row>
    <row r="5" spans="1:4" ht="49.5" customHeight="1" x14ac:dyDescent="0.25">
      <c r="A5" s="4" t="s">
        <v>0</v>
      </c>
      <c r="B5" s="5" t="s">
        <v>10</v>
      </c>
      <c r="C5" s="5" t="s">
        <v>11</v>
      </c>
      <c r="D5" s="243"/>
    </row>
    <row r="6" spans="1:4" ht="16.5" thickBot="1" x14ac:dyDescent="0.3">
      <c r="A6" s="6">
        <v>1</v>
      </c>
      <c r="B6" s="7">
        <v>2</v>
      </c>
      <c r="C6" s="8">
        <v>3</v>
      </c>
      <c r="D6" s="9">
        <v>4</v>
      </c>
    </row>
    <row r="7" spans="1:4" ht="15.75" x14ac:dyDescent="0.25">
      <c r="A7" s="10" t="s">
        <v>12</v>
      </c>
      <c r="B7" s="11">
        <v>2123</v>
      </c>
      <c r="C7" s="12">
        <v>2.5</v>
      </c>
      <c r="D7" s="194">
        <v>465216.2581141399</v>
      </c>
    </row>
    <row r="8" spans="1:4" ht="15.75" x14ac:dyDescent="0.25">
      <c r="A8" s="13" t="s">
        <v>2</v>
      </c>
      <c r="B8" s="14">
        <v>2633</v>
      </c>
      <c r="C8" s="12">
        <v>3.1</v>
      </c>
      <c r="D8" s="194">
        <v>576973.34320043819</v>
      </c>
    </row>
    <row r="9" spans="1:4" ht="15.75" x14ac:dyDescent="0.25">
      <c r="A9" s="13" t="s">
        <v>13</v>
      </c>
      <c r="B9" s="14">
        <v>717</v>
      </c>
      <c r="C9" s="12">
        <v>0.8</v>
      </c>
      <c r="D9" s="194">
        <v>157117.31373897233</v>
      </c>
    </row>
    <row r="10" spans="1:4" ht="15.75" x14ac:dyDescent="0.25">
      <c r="A10" s="13" t="s">
        <v>14</v>
      </c>
      <c r="B10" s="14">
        <v>3676</v>
      </c>
      <c r="C10" s="12">
        <v>4.3</v>
      </c>
      <c r="D10" s="194">
        <v>805527.53877888736</v>
      </c>
    </row>
    <row r="11" spans="1:4" ht="15.75" x14ac:dyDescent="0.25">
      <c r="A11" s="13" t="s">
        <v>15</v>
      </c>
      <c r="B11" s="14">
        <v>9062</v>
      </c>
      <c r="C11" s="12">
        <v>10.6</v>
      </c>
      <c r="D11" s="194">
        <v>1985770.0099059516</v>
      </c>
    </row>
    <row r="12" spans="1:4" ht="15.75" x14ac:dyDescent="0.25">
      <c r="A12" s="13" t="s">
        <v>16</v>
      </c>
      <c r="B12" s="14">
        <v>8025</v>
      </c>
      <c r="C12" s="12">
        <v>9.4</v>
      </c>
      <c r="D12" s="194">
        <v>1758530.6035638119</v>
      </c>
    </row>
    <row r="13" spans="1:4" ht="15.75" x14ac:dyDescent="0.25">
      <c r="A13" s="54" t="s">
        <v>17</v>
      </c>
      <c r="B13" s="55">
        <v>27202</v>
      </c>
      <c r="C13" s="12">
        <v>31.7</v>
      </c>
      <c r="D13" s="195">
        <v>5960816.1343480144</v>
      </c>
    </row>
    <row r="14" spans="1:4" ht="15.75" x14ac:dyDescent="0.25">
      <c r="A14" s="13" t="s">
        <v>18</v>
      </c>
      <c r="B14" s="14">
        <v>1698</v>
      </c>
      <c r="C14" s="12">
        <v>2</v>
      </c>
      <c r="D14" s="194">
        <v>372085.35387555795</v>
      </c>
    </row>
    <row r="15" spans="1:4" ht="15.75" x14ac:dyDescent="0.25">
      <c r="A15" s="13" t="s">
        <v>19</v>
      </c>
      <c r="B15" s="14">
        <v>2244</v>
      </c>
      <c r="C15" s="12">
        <v>2.6</v>
      </c>
      <c r="D15" s="194">
        <v>491731.17437971267</v>
      </c>
    </row>
    <row r="16" spans="1:4" ht="15.75" x14ac:dyDescent="0.25">
      <c r="A16" s="13" t="s">
        <v>20</v>
      </c>
      <c r="B16" s="14">
        <v>1879</v>
      </c>
      <c r="C16" s="12">
        <v>2.2000000000000002</v>
      </c>
      <c r="D16" s="194">
        <v>411748.16250422463</v>
      </c>
    </row>
    <row r="17" spans="1:4" ht="15.75" x14ac:dyDescent="0.25">
      <c r="A17" s="13" t="s">
        <v>21</v>
      </c>
      <c r="B17" s="14">
        <v>5784</v>
      </c>
      <c r="C17" s="12">
        <v>6.7</v>
      </c>
      <c r="D17" s="194">
        <v>1267456.8238022539</v>
      </c>
    </row>
    <row r="18" spans="1:4" ht="15.75" x14ac:dyDescent="0.25">
      <c r="A18" s="13" t="s">
        <v>3</v>
      </c>
      <c r="B18" s="14">
        <v>423</v>
      </c>
      <c r="C18" s="12">
        <v>0.5</v>
      </c>
      <c r="D18" s="194">
        <v>92692.641159812134</v>
      </c>
    </row>
    <row r="19" spans="1:4" ht="15.75" x14ac:dyDescent="0.25">
      <c r="A19" s="13" t="s">
        <v>22</v>
      </c>
      <c r="B19" s="14">
        <v>3037</v>
      </c>
      <c r="C19" s="12">
        <v>3.5</v>
      </c>
      <c r="D19" s="194">
        <v>665502.48511193728</v>
      </c>
    </row>
    <row r="20" spans="1:4" ht="15.75" x14ac:dyDescent="0.25">
      <c r="A20" s="13" t="s">
        <v>23</v>
      </c>
      <c r="B20" s="14">
        <v>5669</v>
      </c>
      <c r="C20" s="12">
        <v>6.6</v>
      </c>
      <c r="D20" s="194">
        <v>1242256.6967729907</v>
      </c>
    </row>
    <row r="21" spans="1:4" ht="15.75" x14ac:dyDescent="0.25">
      <c r="A21" s="13" t="s">
        <v>4</v>
      </c>
      <c r="B21" s="14">
        <v>5837</v>
      </c>
      <c r="C21" s="12">
        <v>6.8</v>
      </c>
      <c r="D21" s="194">
        <v>1279070.7953896534</v>
      </c>
    </row>
    <row r="22" spans="1:4" ht="15.75" x14ac:dyDescent="0.25">
      <c r="A22" s="13" t="s">
        <v>24</v>
      </c>
      <c r="B22" s="14">
        <v>2529</v>
      </c>
      <c r="C22" s="12">
        <v>2.9</v>
      </c>
      <c r="D22" s="194">
        <v>554183.66310440877</v>
      </c>
    </row>
    <row r="23" spans="1:4" ht="15.75" x14ac:dyDescent="0.25">
      <c r="A23" s="13" t="s">
        <v>5</v>
      </c>
      <c r="B23" s="14">
        <v>1640</v>
      </c>
      <c r="C23" s="12">
        <v>1.9</v>
      </c>
      <c r="D23" s="194">
        <v>359375.72459123383</v>
      </c>
    </row>
    <row r="24" spans="1:4" ht="15.75" x14ac:dyDescent="0.25">
      <c r="A24" s="13" t="s">
        <v>25</v>
      </c>
      <c r="B24" s="14">
        <v>1629</v>
      </c>
      <c r="C24" s="15">
        <v>1.9</v>
      </c>
      <c r="D24" s="194">
        <v>356965.27765800001</v>
      </c>
    </row>
    <row r="25" spans="1:4" ht="17.25" customHeight="1" thickBot="1" x14ac:dyDescent="0.3">
      <c r="A25" s="16" t="s">
        <v>26</v>
      </c>
      <c r="B25" s="17"/>
      <c r="C25" s="51"/>
      <c r="D25" s="194">
        <v>0</v>
      </c>
    </row>
    <row r="26" spans="1:4" s="56" customFormat="1" ht="19.5" thickBot="1" x14ac:dyDescent="0.3">
      <c r="A26" s="19" t="s">
        <v>1</v>
      </c>
      <c r="B26" s="20">
        <f t="shared" ref="B26" si="0">SUM(B7:B25)</f>
        <v>85807</v>
      </c>
      <c r="C26" s="52">
        <v>100</v>
      </c>
      <c r="D26" s="53">
        <v>18803020</v>
      </c>
    </row>
    <row r="27" spans="1:4" s="56" customFormat="1" ht="18.75" x14ac:dyDescent="0.25">
      <c r="A27" s="87"/>
      <c r="B27" s="88"/>
      <c r="C27" s="91" t="s">
        <v>92</v>
      </c>
      <c r="D27" s="92">
        <v>19060000</v>
      </c>
    </row>
    <row r="28" spans="1:4" s="56" customFormat="1" ht="18.75" x14ac:dyDescent="0.25">
      <c r="A28" s="87"/>
      <c r="B28" s="88"/>
      <c r="C28" s="89" t="s">
        <v>93</v>
      </c>
      <c r="D28" s="95">
        <v>357120</v>
      </c>
    </row>
    <row r="29" spans="1:4" s="56" customFormat="1" ht="18.75" x14ac:dyDescent="0.25">
      <c r="A29" s="87"/>
      <c r="B29" s="88"/>
      <c r="C29" s="89" t="s">
        <v>94</v>
      </c>
      <c r="D29" s="95">
        <v>-189100</v>
      </c>
    </row>
    <row r="30" spans="1:4" ht="38.25" customHeight="1" x14ac:dyDescent="0.25">
      <c r="C30" s="90" t="s">
        <v>95</v>
      </c>
      <c r="D30" s="96">
        <v>-425000</v>
      </c>
    </row>
    <row r="31" spans="1:4" ht="32.25" thickBot="1" x14ac:dyDescent="0.3">
      <c r="C31" s="93" t="s">
        <v>96</v>
      </c>
      <c r="D31" s="94">
        <v>18803020</v>
      </c>
    </row>
  </sheetData>
  <mergeCells count="4">
    <mergeCell ref="A1:D1"/>
    <mergeCell ref="A2:D2"/>
    <mergeCell ref="A4:C4"/>
    <mergeCell ref="D4:D5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&amp;LÖnkormányzati ülés&amp;C2013. november&amp;RFüggelék
1/c. sz.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4"/>
  <sheetViews>
    <sheetView view="pageLayout" topLeftCell="AG1" zoomScaleNormal="100" workbookViewId="0">
      <selection activeCell="B1" sqref="B1"/>
    </sheetView>
  </sheetViews>
  <sheetFormatPr defaultRowHeight="15" x14ac:dyDescent="0.25"/>
  <cols>
    <col min="1" max="1" width="12.7109375" customWidth="1"/>
    <col min="2" max="2" width="41.5703125" customWidth="1"/>
    <col min="3" max="3" width="16.42578125" bestFit="1" customWidth="1"/>
    <col min="4" max="4" width="7" customWidth="1"/>
    <col min="5" max="5" width="14.42578125" customWidth="1"/>
    <col min="6" max="6" width="14" style="25" customWidth="1"/>
    <col min="7" max="7" width="13.5703125" style="25" customWidth="1"/>
    <col min="8" max="8" width="10.85546875" style="25" customWidth="1"/>
    <col min="9" max="9" width="12.7109375" customWidth="1"/>
    <col min="11" max="20" width="13.5703125" style="25" customWidth="1"/>
    <col min="21" max="38" width="13.5703125" customWidth="1"/>
    <col min="39" max="39" width="15.28515625" bestFit="1" customWidth="1"/>
    <col min="40" max="40" width="9.28515625" bestFit="1" customWidth="1"/>
    <col min="41" max="41" width="15.28515625" bestFit="1" customWidth="1"/>
    <col min="42" max="42" width="10.7109375" customWidth="1"/>
  </cols>
  <sheetData>
    <row r="1" spans="1:42" s="111" customFormat="1" ht="12.75" x14ac:dyDescent="0.2">
      <c r="B1" s="112"/>
      <c r="C1" s="112"/>
      <c r="D1" s="112"/>
      <c r="E1" s="112"/>
      <c r="F1" s="113"/>
      <c r="G1" s="249" t="s">
        <v>12</v>
      </c>
      <c r="H1" s="249"/>
      <c r="I1" s="250" t="s">
        <v>2</v>
      </c>
      <c r="J1" s="250"/>
      <c r="K1" s="251" t="s">
        <v>13</v>
      </c>
      <c r="L1" s="251"/>
      <c r="M1" s="252" t="s">
        <v>14</v>
      </c>
      <c r="N1" s="252"/>
      <c r="O1" s="253" t="s">
        <v>15</v>
      </c>
      <c r="P1" s="253"/>
      <c r="Q1" s="254" t="s">
        <v>16</v>
      </c>
      <c r="R1" s="254"/>
      <c r="S1" s="257" t="s">
        <v>17</v>
      </c>
      <c r="T1" s="257"/>
      <c r="U1" s="256" t="s">
        <v>18</v>
      </c>
      <c r="V1" s="256"/>
      <c r="W1" s="255" t="s">
        <v>19</v>
      </c>
      <c r="X1" s="255"/>
      <c r="Y1" s="250" t="s">
        <v>20</v>
      </c>
      <c r="Z1" s="250"/>
      <c r="AA1" s="258" t="s">
        <v>21</v>
      </c>
      <c r="AB1" s="258"/>
      <c r="AC1" s="259" t="s">
        <v>3</v>
      </c>
      <c r="AD1" s="259"/>
      <c r="AE1" s="245" t="s">
        <v>22</v>
      </c>
      <c r="AF1" s="245"/>
      <c r="AG1" s="246" t="s">
        <v>23</v>
      </c>
      <c r="AH1" s="246"/>
      <c r="AI1" s="247" t="s">
        <v>4</v>
      </c>
      <c r="AJ1" s="247"/>
      <c r="AK1" s="248" t="s">
        <v>24</v>
      </c>
      <c r="AL1" s="248"/>
      <c r="AM1" s="255" t="s">
        <v>5</v>
      </c>
      <c r="AN1" s="255"/>
      <c r="AO1" s="256" t="s">
        <v>25</v>
      </c>
      <c r="AP1" s="256"/>
    </row>
    <row r="2" spans="1:42" x14ac:dyDescent="0.25">
      <c r="A2" s="60" t="s">
        <v>105</v>
      </c>
      <c r="B2" s="112" t="s">
        <v>106</v>
      </c>
      <c r="C2" s="60" t="s">
        <v>107</v>
      </c>
      <c r="D2" s="60" t="s">
        <v>108</v>
      </c>
      <c r="E2" s="60" t="s">
        <v>109</v>
      </c>
      <c r="F2" s="114" t="s">
        <v>110</v>
      </c>
      <c r="G2" s="115" t="s">
        <v>107</v>
      </c>
      <c r="H2" s="115" t="s">
        <v>109</v>
      </c>
      <c r="I2" s="116" t="s">
        <v>107</v>
      </c>
      <c r="J2" s="116" t="s">
        <v>109</v>
      </c>
      <c r="K2" s="117" t="s">
        <v>107</v>
      </c>
      <c r="L2" s="117" t="s">
        <v>109</v>
      </c>
      <c r="M2" s="118" t="s">
        <v>111</v>
      </c>
      <c r="N2" s="118" t="s">
        <v>109</v>
      </c>
      <c r="O2" s="119" t="s">
        <v>111</v>
      </c>
      <c r="P2" s="119" t="s">
        <v>109</v>
      </c>
      <c r="Q2" s="120" t="s">
        <v>107</v>
      </c>
      <c r="R2" s="120" t="s">
        <v>109</v>
      </c>
      <c r="S2" s="121" t="s">
        <v>111</v>
      </c>
      <c r="T2" s="121" t="s">
        <v>109</v>
      </c>
      <c r="U2" s="122" t="s">
        <v>111</v>
      </c>
      <c r="V2" s="122" t="s">
        <v>109</v>
      </c>
      <c r="W2" s="123" t="s">
        <v>111</v>
      </c>
      <c r="X2" s="123" t="s">
        <v>109</v>
      </c>
      <c r="Y2" s="124" t="s">
        <v>111</v>
      </c>
      <c r="Z2" s="124" t="s">
        <v>109</v>
      </c>
      <c r="AA2" s="125" t="s">
        <v>111</v>
      </c>
      <c r="AB2" s="125" t="s">
        <v>109</v>
      </c>
      <c r="AC2" s="126" t="s">
        <v>111</v>
      </c>
      <c r="AD2" s="126" t="s">
        <v>109</v>
      </c>
      <c r="AE2" s="127" t="s">
        <v>111</v>
      </c>
      <c r="AF2" s="127" t="s">
        <v>109</v>
      </c>
      <c r="AG2" s="128" t="s">
        <v>111</v>
      </c>
      <c r="AH2" s="128" t="s">
        <v>109</v>
      </c>
      <c r="AI2" s="129" t="s">
        <v>111</v>
      </c>
      <c r="AJ2" s="129" t="s">
        <v>109</v>
      </c>
      <c r="AK2" s="130" t="s">
        <v>111</v>
      </c>
      <c r="AL2" s="130" t="s">
        <v>109</v>
      </c>
      <c r="AM2" s="123" t="s">
        <v>111</v>
      </c>
      <c r="AN2" s="123" t="s">
        <v>109</v>
      </c>
      <c r="AO2" s="122" t="s">
        <v>111</v>
      </c>
      <c r="AP2" s="122" t="s">
        <v>109</v>
      </c>
    </row>
    <row r="3" spans="1:42" x14ac:dyDescent="0.25">
      <c r="A3" s="60">
        <v>1113</v>
      </c>
      <c r="B3" s="60" t="s">
        <v>112</v>
      </c>
      <c r="C3" s="114">
        <v>600000</v>
      </c>
      <c r="D3" s="131">
        <v>16</v>
      </c>
      <c r="E3" s="114">
        <v>600000</v>
      </c>
      <c r="F3" s="114">
        <f>C3-E3</f>
        <v>0</v>
      </c>
      <c r="G3" s="115">
        <v>33333.333333333336</v>
      </c>
      <c r="H3" s="115">
        <v>33333.333333333336</v>
      </c>
      <c r="I3" s="116">
        <v>33333.333333333336</v>
      </c>
      <c r="J3" s="116">
        <v>33333.333333333336</v>
      </c>
      <c r="K3" s="117">
        <v>33333.333333333336</v>
      </c>
      <c r="L3" s="117">
        <v>33333.333333333336</v>
      </c>
      <c r="M3" s="118">
        <v>33333.333333333336</v>
      </c>
      <c r="N3" s="118">
        <v>33333.333333333336</v>
      </c>
      <c r="O3" s="119">
        <v>33333.333333333336</v>
      </c>
      <c r="P3" s="119">
        <v>33333.333333333336</v>
      </c>
      <c r="Q3" s="120">
        <v>33333.333333333336</v>
      </c>
      <c r="R3" s="120">
        <v>33333.333333333336</v>
      </c>
      <c r="S3" s="121">
        <v>33333.333333333336</v>
      </c>
      <c r="T3" s="121">
        <v>33333.333333333336</v>
      </c>
      <c r="U3" s="118">
        <v>33333.333333333336</v>
      </c>
      <c r="V3" s="118">
        <v>33333.333333333336</v>
      </c>
      <c r="W3" s="117">
        <v>33333.333333333336</v>
      </c>
      <c r="X3" s="117">
        <v>33333.333333333336</v>
      </c>
      <c r="Y3" s="116">
        <v>33333.333333333336</v>
      </c>
      <c r="Z3" s="116">
        <v>33333.333333333336</v>
      </c>
      <c r="AA3" s="119">
        <v>33333.333333333336</v>
      </c>
      <c r="AB3" s="119">
        <v>33333.333333333336</v>
      </c>
      <c r="AC3" s="121">
        <v>33333.333333333336</v>
      </c>
      <c r="AD3" s="121">
        <v>33333.333333333336</v>
      </c>
      <c r="AE3" s="120">
        <v>33333.333333333336</v>
      </c>
      <c r="AF3" s="120">
        <v>33333.333333333336</v>
      </c>
      <c r="AG3" s="132">
        <v>33333.333333333336</v>
      </c>
      <c r="AH3" s="132">
        <v>33333.333333333336</v>
      </c>
      <c r="AI3" s="133">
        <v>33333.333333333336</v>
      </c>
      <c r="AJ3" s="133">
        <v>33333.333333333336</v>
      </c>
      <c r="AK3" s="134">
        <v>33333.333333333336</v>
      </c>
      <c r="AL3" s="134">
        <v>33333.333333333336</v>
      </c>
      <c r="AM3" s="117">
        <v>33333.333333333336</v>
      </c>
      <c r="AN3" s="117">
        <v>33333.333333333336</v>
      </c>
      <c r="AO3" s="118">
        <v>33333.333333333336</v>
      </c>
      <c r="AP3" s="118">
        <v>33333.333333333336</v>
      </c>
    </row>
    <row r="4" spans="1:42" x14ac:dyDescent="0.25">
      <c r="A4" s="60">
        <v>1114</v>
      </c>
      <c r="B4" s="60" t="s">
        <v>113</v>
      </c>
      <c r="C4" s="114">
        <v>31093472</v>
      </c>
      <c r="D4" s="131">
        <v>33</v>
      </c>
      <c r="E4" s="114">
        <v>30664696</v>
      </c>
      <c r="F4" s="114">
        <f t="shared" ref="F4:F12" si="0">C4-E4</f>
        <v>428776</v>
      </c>
      <c r="G4" s="115">
        <v>1727415.111111111</v>
      </c>
      <c r="H4" s="115">
        <v>1703594.2222222222</v>
      </c>
      <c r="I4" s="116">
        <v>1727415.111111111</v>
      </c>
      <c r="J4" s="116">
        <v>1703594.2222222222</v>
      </c>
      <c r="K4" s="117">
        <v>1727415.111111111</v>
      </c>
      <c r="L4" s="117">
        <v>1703594.2222222222</v>
      </c>
      <c r="M4" s="118">
        <v>1727415.111111111</v>
      </c>
      <c r="N4" s="118">
        <v>1703594.2222222222</v>
      </c>
      <c r="O4" s="119">
        <v>1727415.111111111</v>
      </c>
      <c r="P4" s="119">
        <v>1703594.2222222222</v>
      </c>
      <c r="Q4" s="120">
        <v>1727415.111111111</v>
      </c>
      <c r="R4" s="120">
        <v>1703594.2222222222</v>
      </c>
      <c r="S4" s="121">
        <v>1727415.111111111</v>
      </c>
      <c r="T4" s="121">
        <v>1703594.2222222222</v>
      </c>
      <c r="U4" s="118">
        <v>1727415.111111111</v>
      </c>
      <c r="V4" s="118">
        <v>1703594.2222222222</v>
      </c>
      <c r="W4" s="117">
        <v>1727415.111111111</v>
      </c>
      <c r="X4" s="117">
        <v>1703594.2222222222</v>
      </c>
      <c r="Y4" s="116">
        <v>1727415.111111111</v>
      </c>
      <c r="Z4" s="116">
        <v>1703594.2222222222</v>
      </c>
      <c r="AA4" s="119">
        <v>1727415.111111111</v>
      </c>
      <c r="AB4" s="119">
        <v>1703594.2222222222</v>
      </c>
      <c r="AC4" s="121">
        <v>1727415.111111111</v>
      </c>
      <c r="AD4" s="121">
        <v>1703594.2222222222</v>
      </c>
      <c r="AE4" s="120">
        <v>1727415.111111111</v>
      </c>
      <c r="AF4" s="120">
        <v>1703594.2222222222</v>
      </c>
      <c r="AG4" s="132">
        <v>1727415.111111111</v>
      </c>
      <c r="AH4" s="132">
        <v>1703594.2222222222</v>
      </c>
      <c r="AI4" s="133">
        <v>1727415.111111111</v>
      </c>
      <c r="AJ4" s="133">
        <v>1703594.2222222222</v>
      </c>
      <c r="AK4" s="134">
        <v>1727415.111111111</v>
      </c>
      <c r="AL4" s="134">
        <v>1703594.2222222222</v>
      </c>
      <c r="AM4" s="117">
        <v>1727415.111111111</v>
      </c>
      <c r="AN4" s="117">
        <v>1703594.2222222222</v>
      </c>
      <c r="AO4" s="118">
        <v>1727415.111111111</v>
      </c>
      <c r="AP4" s="118">
        <v>1703594.2222222222</v>
      </c>
    </row>
    <row r="5" spans="1:42" x14ac:dyDescent="0.25">
      <c r="A5" s="60">
        <v>1213</v>
      </c>
      <c r="B5" s="60" t="s">
        <v>114</v>
      </c>
      <c r="C5" s="114">
        <v>55074278</v>
      </c>
      <c r="D5" s="131">
        <v>2</v>
      </c>
      <c r="E5" s="114">
        <v>2709877</v>
      </c>
      <c r="F5" s="114">
        <f t="shared" si="0"/>
        <v>52364401</v>
      </c>
      <c r="G5" s="115">
        <v>3059682.111111111</v>
      </c>
      <c r="H5" s="115">
        <v>150548.72222222222</v>
      </c>
      <c r="I5" s="116">
        <v>3059682.111111111</v>
      </c>
      <c r="J5" s="116">
        <v>150548.72222222222</v>
      </c>
      <c r="K5" s="117">
        <v>3059682.111111111</v>
      </c>
      <c r="L5" s="117">
        <v>150548.72222222222</v>
      </c>
      <c r="M5" s="118">
        <v>3059682.111111111</v>
      </c>
      <c r="N5" s="118">
        <v>150548.72222222222</v>
      </c>
      <c r="O5" s="119">
        <v>3059682.111111111</v>
      </c>
      <c r="P5" s="119">
        <v>150548.72222222222</v>
      </c>
      <c r="Q5" s="120">
        <v>3059682.111111111</v>
      </c>
      <c r="R5" s="120">
        <v>150548.72222222222</v>
      </c>
      <c r="S5" s="121">
        <v>3059682.111111111</v>
      </c>
      <c r="T5" s="121">
        <v>150548.72222222222</v>
      </c>
      <c r="U5" s="118">
        <v>3059682.111111111</v>
      </c>
      <c r="V5" s="118">
        <v>150548.72222222222</v>
      </c>
      <c r="W5" s="117">
        <v>3059682.111111111</v>
      </c>
      <c r="X5" s="117">
        <v>150548.72222222222</v>
      </c>
      <c r="Y5" s="116">
        <v>3059682.111111111</v>
      </c>
      <c r="Z5" s="116">
        <v>150548.72222222222</v>
      </c>
      <c r="AA5" s="119">
        <v>3059682.111111111</v>
      </c>
      <c r="AB5" s="119">
        <v>150548.72222222222</v>
      </c>
      <c r="AC5" s="121">
        <v>3059682.111111111</v>
      </c>
      <c r="AD5" s="121">
        <v>150548.72222222222</v>
      </c>
      <c r="AE5" s="120">
        <v>3059682.111111111</v>
      </c>
      <c r="AF5" s="120">
        <v>150548.72222222222</v>
      </c>
      <c r="AG5" s="132">
        <v>3059682.111111111</v>
      </c>
      <c r="AH5" s="132">
        <v>150548.72222222222</v>
      </c>
      <c r="AI5" s="133">
        <v>3059682.111111111</v>
      </c>
      <c r="AJ5" s="133">
        <v>150548.72222222222</v>
      </c>
      <c r="AK5" s="134">
        <v>3059682.111111111</v>
      </c>
      <c r="AL5" s="134">
        <v>150548.72222222222</v>
      </c>
      <c r="AM5" s="117">
        <v>3059682.111111111</v>
      </c>
      <c r="AN5" s="117">
        <v>150548.72222222222</v>
      </c>
      <c r="AO5" s="118">
        <v>3059682.111111111</v>
      </c>
      <c r="AP5" s="118">
        <v>150548.72222222222</v>
      </c>
    </row>
    <row r="6" spans="1:42" x14ac:dyDescent="0.25">
      <c r="A6" s="60">
        <v>1214</v>
      </c>
      <c r="B6" s="60" t="s">
        <v>115</v>
      </c>
      <c r="C6" s="114">
        <v>3295198</v>
      </c>
      <c r="D6" s="131">
        <v>3</v>
      </c>
      <c r="E6" s="114">
        <v>512066</v>
      </c>
      <c r="F6" s="114">
        <f t="shared" si="0"/>
        <v>2783132</v>
      </c>
      <c r="G6" s="115">
        <v>183066.55555555556</v>
      </c>
      <c r="H6" s="115">
        <v>28448.111111111109</v>
      </c>
      <c r="I6" s="116">
        <v>183066.55555555556</v>
      </c>
      <c r="J6" s="116">
        <v>28448.111111111109</v>
      </c>
      <c r="K6" s="117">
        <v>183066.55555555556</v>
      </c>
      <c r="L6" s="117">
        <v>28448.111111111109</v>
      </c>
      <c r="M6" s="118">
        <v>183066.55555555556</v>
      </c>
      <c r="N6" s="118">
        <v>28448.111111111109</v>
      </c>
      <c r="O6" s="119">
        <v>183066.55555555556</v>
      </c>
      <c r="P6" s="119">
        <v>28448.111111111109</v>
      </c>
      <c r="Q6" s="120">
        <v>183066.55555555556</v>
      </c>
      <c r="R6" s="120">
        <v>28448.111111111109</v>
      </c>
      <c r="S6" s="121">
        <v>183066.55555555556</v>
      </c>
      <c r="T6" s="121">
        <v>28448.111111111109</v>
      </c>
      <c r="U6" s="118">
        <v>183066.55555555556</v>
      </c>
      <c r="V6" s="118">
        <v>28448.111111111109</v>
      </c>
      <c r="W6" s="117">
        <v>183066.55555555556</v>
      </c>
      <c r="X6" s="117">
        <v>28448.111111111109</v>
      </c>
      <c r="Y6" s="116">
        <v>183066.55555555556</v>
      </c>
      <c r="Z6" s="116">
        <v>28448.111111111109</v>
      </c>
      <c r="AA6" s="119">
        <v>183066.55555555556</v>
      </c>
      <c r="AB6" s="119">
        <v>28448.111111111109</v>
      </c>
      <c r="AC6" s="121">
        <v>183066.55555555556</v>
      </c>
      <c r="AD6" s="121">
        <v>28448.111111111109</v>
      </c>
      <c r="AE6" s="120">
        <v>183066.55555555556</v>
      </c>
      <c r="AF6" s="120">
        <v>28448.111111111109</v>
      </c>
      <c r="AG6" s="132">
        <v>183066.55555555556</v>
      </c>
      <c r="AH6" s="132">
        <v>28448.111111111109</v>
      </c>
      <c r="AI6" s="133">
        <v>183066.55555555556</v>
      </c>
      <c r="AJ6" s="133">
        <v>28448.111111111109</v>
      </c>
      <c r="AK6" s="134">
        <v>183066.55555555556</v>
      </c>
      <c r="AL6" s="134">
        <v>28448.111111111109</v>
      </c>
      <c r="AM6" s="117">
        <v>183066.55555555556</v>
      </c>
      <c r="AN6" s="117">
        <v>28448.111111111109</v>
      </c>
      <c r="AO6" s="118">
        <v>183066.55555555556</v>
      </c>
      <c r="AP6" s="118">
        <v>28448.111111111109</v>
      </c>
    </row>
    <row r="7" spans="1:42" x14ac:dyDescent="0.25">
      <c r="A7" s="60">
        <v>13111</v>
      </c>
      <c r="B7" s="60" t="s">
        <v>116</v>
      </c>
      <c r="C7" s="114">
        <v>66759362</v>
      </c>
      <c r="D7" s="131">
        <v>33</v>
      </c>
      <c r="E7" s="114">
        <v>42133426</v>
      </c>
      <c r="F7" s="114">
        <f t="shared" si="0"/>
        <v>24625936</v>
      </c>
      <c r="G7" s="115">
        <v>3708853.4444444445</v>
      </c>
      <c r="H7" s="115">
        <v>2340745.888888889</v>
      </c>
      <c r="I7" s="116">
        <v>3708853.4444444445</v>
      </c>
      <c r="J7" s="116">
        <v>2340745.888888889</v>
      </c>
      <c r="K7" s="117">
        <v>3708853.4444444445</v>
      </c>
      <c r="L7" s="117">
        <v>2340745.888888889</v>
      </c>
      <c r="M7" s="118">
        <v>3708853.4444444445</v>
      </c>
      <c r="N7" s="118">
        <v>2340745.888888889</v>
      </c>
      <c r="O7" s="119">
        <v>3708853.4444444445</v>
      </c>
      <c r="P7" s="119">
        <v>2340745.888888889</v>
      </c>
      <c r="Q7" s="120">
        <v>3708853.4444444445</v>
      </c>
      <c r="R7" s="120">
        <v>2340745.888888889</v>
      </c>
      <c r="S7" s="121">
        <v>3708853.4444444445</v>
      </c>
      <c r="T7" s="121">
        <v>2340745.888888889</v>
      </c>
      <c r="U7" s="118">
        <v>3708853.4444444445</v>
      </c>
      <c r="V7" s="118">
        <v>2340745.888888889</v>
      </c>
      <c r="W7" s="117">
        <v>3708853.4444444445</v>
      </c>
      <c r="X7" s="117">
        <v>2340745.888888889</v>
      </c>
      <c r="Y7" s="116">
        <v>3708853.4444444445</v>
      </c>
      <c r="Z7" s="116">
        <v>2340745.888888889</v>
      </c>
      <c r="AA7" s="119">
        <v>3708853.4444444445</v>
      </c>
      <c r="AB7" s="119">
        <v>2340745.888888889</v>
      </c>
      <c r="AC7" s="121">
        <v>3708853.4444444445</v>
      </c>
      <c r="AD7" s="121">
        <v>2340745.888888889</v>
      </c>
      <c r="AE7" s="120">
        <v>3708853.4444444445</v>
      </c>
      <c r="AF7" s="120">
        <v>2340745.888888889</v>
      </c>
      <c r="AG7" s="132">
        <v>3708853.4444444445</v>
      </c>
      <c r="AH7" s="132">
        <v>2340745.888888889</v>
      </c>
      <c r="AI7" s="133">
        <v>3708853.4444444445</v>
      </c>
      <c r="AJ7" s="133">
        <v>2340745.888888889</v>
      </c>
      <c r="AK7" s="134">
        <v>3708853.4444444445</v>
      </c>
      <c r="AL7" s="134">
        <v>2340745.888888889</v>
      </c>
      <c r="AM7" s="117">
        <v>3708853.4444444445</v>
      </c>
      <c r="AN7" s="117">
        <v>2340745.888888889</v>
      </c>
      <c r="AO7" s="118">
        <v>3708853.4444444445</v>
      </c>
      <c r="AP7" s="118">
        <v>2340745.888888889</v>
      </c>
    </row>
    <row r="8" spans="1:42" x14ac:dyDescent="0.25">
      <c r="A8" s="60">
        <v>13112</v>
      </c>
      <c r="B8" s="60" t="s">
        <v>117</v>
      </c>
      <c r="C8" s="114">
        <v>20361015</v>
      </c>
      <c r="D8" s="131">
        <v>14.5</v>
      </c>
      <c r="E8" s="114">
        <v>17774364</v>
      </c>
      <c r="F8" s="114">
        <f t="shared" si="0"/>
        <v>2586651</v>
      </c>
      <c r="G8" s="115">
        <v>1131167.5</v>
      </c>
      <c r="H8" s="115">
        <v>987464.66666666663</v>
      </c>
      <c r="I8" s="116">
        <v>1131167.5</v>
      </c>
      <c r="J8" s="116">
        <v>987464.66666666663</v>
      </c>
      <c r="K8" s="117">
        <v>1131167.5</v>
      </c>
      <c r="L8" s="117">
        <v>987464.66666666663</v>
      </c>
      <c r="M8" s="118">
        <v>1131167.5</v>
      </c>
      <c r="N8" s="118">
        <v>987464.66666666663</v>
      </c>
      <c r="O8" s="119">
        <v>1131167.5</v>
      </c>
      <c r="P8" s="119">
        <v>987464.66666666663</v>
      </c>
      <c r="Q8" s="120">
        <v>1131167.5</v>
      </c>
      <c r="R8" s="120">
        <v>987464.66666666663</v>
      </c>
      <c r="S8" s="121">
        <v>1131167.5</v>
      </c>
      <c r="T8" s="121">
        <v>987464.66666666663</v>
      </c>
      <c r="U8" s="118">
        <v>1131167.5</v>
      </c>
      <c r="V8" s="118">
        <v>987464.66666666663</v>
      </c>
      <c r="W8" s="117">
        <v>1131167.5</v>
      </c>
      <c r="X8" s="117">
        <v>987464.66666666663</v>
      </c>
      <c r="Y8" s="116">
        <v>1131167.5</v>
      </c>
      <c r="Z8" s="116">
        <v>987464.66666666663</v>
      </c>
      <c r="AA8" s="119">
        <v>1131167.5</v>
      </c>
      <c r="AB8" s="119">
        <v>987464.66666666663</v>
      </c>
      <c r="AC8" s="121">
        <v>1131167.5</v>
      </c>
      <c r="AD8" s="121">
        <v>987464.66666666663</v>
      </c>
      <c r="AE8" s="120">
        <v>1131167.5</v>
      </c>
      <c r="AF8" s="120">
        <v>987464.66666666663</v>
      </c>
      <c r="AG8" s="132">
        <v>1131167.5</v>
      </c>
      <c r="AH8" s="132">
        <v>987464.66666666663</v>
      </c>
      <c r="AI8" s="133">
        <v>1131167.5</v>
      </c>
      <c r="AJ8" s="133">
        <v>987464.66666666663</v>
      </c>
      <c r="AK8" s="134">
        <v>1131167.5</v>
      </c>
      <c r="AL8" s="134">
        <v>987464.66666666663</v>
      </c>
      <c r="AM8" s="117">
        <v>1131167.5</v>
      </c>
      <c r="AN8" s="117">
        <v>987464.66666666663</v>
      </c>
      <c r="AO8" s="118">
        <v>1131167.5</v>
      </c>
      <c r="AP8" s="118">
        <v>987464.66666666663</v>
      </c>
    </row>
    <row r="9" spans="1:42" x14ac:dyDescent="0.25">
      <c r="A9" s="60">
        <v>132</v>
      </c>
      <c r="B9" s="60" t="s">
        <v>118</v>
      </c>
      <c r="C9" s="114">
        <v>24029550</v>
      </c>
      <c r="D9" s="114">
        <v>20</v>
      </c>
      <c r="E9" s="114">
        <v>14940791</v>
      </c>
      <c r="F9" s="114">
        <f t="shared" si="0"/>
        <v>9088759</v>
      </c>
      <c r="G9" s="115">
        <v>1334975</v>
      </c>
      <c r="H9" s="115">
        <v>830043.9444444445</v>
      </c>
      <c r="I9" s="116">
        <v>1334975</v>
      </c>
      <c r="J9" s="116">
        <v>830043.9444444445</v>
      </c>
      <c r="K9" s="117">
        <v>1334975</v>
      </c>
      <c r="L9" s="117">
        <v>830043.9444444445</v>
      </c>
      <c r="M9" s="118">
        <v>1334975</v>
      </c>
      <c r="N9" s="118">
        <v>830043.9444444445</v>
      </c>
      <c r="O9" s="119">
        <v>1334975</v>
      </c>
      <c r="P9" s="119">
        <v>830043.9444444445</v>
      </c>
      <c r="Q9" s="120">
        <v>1334975</v>
      </c>
      <c r="R9" s="120">
        <v>830043.9444444445</v>
      </c>
      <c r="S9" s="121">
        <v>1334975</v>
      </c>
      <c r="T9" s="121">
        <v>830043.9444444445</v>
      </c>
      <c r="U9" s="118">
        <v>1334975</v>
      </c>
      <c r="V9" s="118">
        <v>830043.9444444445</v>
      </c>
      <c r="W9" s="117">
        <v>1334975</v>
      </c>
      <c r="X9" s="117">
        <v>830043.9444444445</v>
      </c>
      <c r="Y9" s="116">
        <v>1334975</v>
      </c>
      <c r="Z9" s="116">
        <v>830043.9444444445</v>
      </c>
      <c r="AA9" s="119">
        <v>1334975</v>
      </c>
      <c r="AB9" s="119">
        <v>830043.9444444445</v>
      </c>
      <c r="AC9" s="121">
        <v>1334975</v>
      </c>
      <c r="AD9" s="121">
        <v>830043.9444444445</v>
      </c>
      <c r="AE9" s="120">
        <v>1334975</v>
      </c>
      <c r="AF9" s="120">
        <v>830043.9444444445</v>
      </c>
      <c r="AG9" s="132">
        <v>1334975</v>
      </c>
      <c r="AH9" s="132">
        <v>830043.9444444445</v>
      </c>
      <c r="AI9" s="133">
        <v>1334975</v>
      </c>
      <c r="AJ9" s="133">
        <v>830043.9444444445</v>
      </c>
      <c r="AK9" s="134">
        <v>1334975</v>
      </c>
      <c r="AL9" s="134">
        <v>830043.9444444445</v>
      </c>
      <c r="AM9" s="117">
        <v>1334975</v>
      </c>
      <c r="AN9" s="117">
        <v>830043.9444444445</v>
      </c>
      <c r="AO9" s="118">
        <v>1334975</v>
      </c>
      <c r="AP9" s="118">
        <v>830043.9444444445</v>
      </c>
    </row>
    <row r="10" spans="1:42" x14ac:dyDescent="0.25">
      <c r="A10" s="60">
        <v>1613</v>
      </c>
      <c r="B10" s="60" t="s">
        <v>119</v>
      </c>
      <c r="C10" s="114">
        <v>11710174</v>
      </c>
      <c r="D10" s="114">
        <v>14.5</v>
      </c>
      <c r="E10" s="114">
        <v>11371483</v>
      </c>
      <c r="F10" s="114">
        <f t="shared" si="0"/>
        <v>338691</v>
      </c>
      <c r="G10" s="115">
        <v>650565.22222222225</v>
      </c>
      <c r="H10" s="115">
        <v>631749.0555555555</v>
      </c>
      <c r="I10" s="116">
        <v>650565.22222222225</v>
      </c>
      <c r="J10" s="116">
        <v>631749.0555555555</v>
      </c>
      <c r="K10" s="117">
        <v>650565.22222222225</v>
      </c>
      <c r="L10" s="117">
        <v>631749.0555555555</v>
      </c>
      <c r="M10" s="118">
        <v>650565.22222222225</v>
      </c>
      <c r="N10" s="118">
        <v>631749.0555555555</v>
      </c>
      <c r="O10" s="119">
        <v>650565.22222222225</v>
      </c>
      <c r="P10" s="119">
        <v>631749.0555555555</v>
      </c>
      <c r="Q10" s="120">
        <v>650565.22222222225</v>
      </c>
      <c r="R10" s="120">
        <v>631749.0555555555</v>
      </c>
      <c r="S10" s="121">
        <v>650565.22222222225</v>
      </c>
      <c r="T10" s="121">
        <v>631749.0555555555</v>
      </c>
      <c r="U10" s="118">
        <v>650565.22222222225</v>
      </c>
      <c r="V10" s="118">
        <v>631749.0555555555</v>
      </c>
      <c r="W10" s="117">
        <v>650565.22222222225</v>
      </c>
      <c r="X10" s="117">
        <v>631749.0555555555</v>
      </c>
      <c r="Y10" s="116">
        <v>650565.22222222225</v>
      </c>
      <c r="Z10" s="116">
        <v>631749.0555555555</v>
      </c>
      <c r="AA10" s="119">
        <v>650565.22222222225</v>
      </c>
      <c r="AB10" s="119">
        <v>631749.0555555555</v>
      </c>
      <c r="AC10" s="121">
        <v>650565.22222222225</v>
      </c>
      <c r="AD10" s="121">
        <v>631749.0555555555</v>
      </c>
      <c r="AE10" s="120">
        <v>650565.22222222225</v>
      </c>
      <c r="AF10" s="120">
        <v>631749.0555555555</v>
      </c>
      <c r="AG10" s="132">
        <v>650565.22222222225</v>
      </c>
      <c r="AH10" s="132">
        <v>631749.0555555555</v>
      </c>
      <c r="AI10" s="133">
        <v>650565.22222222225</v>
      </c>
      <c r="AJ10" s="133">
        <v>631749.0555555555</v>
      </c>
      <c r="AK10" s="134">
        <v>650565.22222222225</v>
      </c>
      <c r="AL10" s="134">
        <v>631749.0555555555</v>
      </c>
      <c r="AM10" s="117">
        <v>650565.22222222225</v>
      </c>
      <c r="AN10" s="117">
        <v>631749.0555555555</v>
      </c>
      <c r="AO10" s="118">
        <v>650565.22222222225</v>
      </c>
      <c r="AP10" s="118">
        <v>631749.0555555555</v>
      </c>
    </row>
    <row r="11" spans="1:42" x14ac:dyDescent="0.25">
      <c r="A11" s="60">
        <v>1614</v>
      </c>
      <c r="B11" s="60" t="s">
        <v>120</v>
      </c>
      <c r="C11" s="114">
        <v>14171688</v>
      </c>
      <c r="D11" s="114">
        <v>20</v>
      </c>
      <c r="E11" s="114">
        <v>14171688</v>
      </c>
      <c r="F11" s="114">
        <f t="shared" si="0"/>
        <v>0</v>
      </c>
      <c r="G11" s="115">
        <v>787316</v>
      </c>
      <c r="H11" s="115">
        <v>787316</v>
      </c>
      <c r="I11" s="116">
        <v>787316</v>
      </c>
      <c r="J11" s="116">
        <v>787316</v>
      </c>
      <c r="K11" s="117">
        <v>787316</v>
      </c>
      <c r="L11" s="117">
        <v>787316</v>
      </c>
      <c r="M11" s="118">
        <v>787316</v>
      </c>
      <c r="N11" s="118">
        <v>787316</v>
      </c>
      <c r="O11" s="119">
        <v>787316</v>
      </c>
      <c r="P11" s="119">
        <v>787316</v>
      </c>
      <c r="Q11" s="120">
        <v>787316</v>
      </c>
      <c r="R11" s="120">
        <v>787316</v>
      </c>
      <c r="S11" s="121">
        <v>787316</v>
      </c>
      <c r="T11" s="121">
        <v>787316</v>
      </c>
      <c r="U11" s="118">
        <v>787316</v>
      </c>
      <c r="V11" s="118">
        <v>787316</v>
      </c>
      <c r="W11" s="117">
        <v>787316</v>
      </c>
      <c r="X11" s="117">
        <v>787316</v>
      </c>
      <c r="Y11" s="116">
        <v>787316</v>
      </c>
      <c r="Z11" s="116">
        <v>787316</v>
      </c>
      <c r="AA11" s="119">
        <v>787316</v>
      </c>
      <c r="AB11" s="119">
        <v>787316</v>
      </c>
      <c r="AC11" s="121">
        <v>787316</v>
      </c>
      <c r="AD11" s="121">
        <v>787316</v>
      </c>
      <c r="AE11" s="120">
        <v>787316</v>
      </c>
      <c r="AF11" s="120">
        <v>787316</v>
      </c>
      <c r="AG11" s="132">
        <v>787316</v>
      </c>
      <c r="AH11" s="132">
        <v>787316</v>
      </c>
      <c r="AI11" s="133">
        <v>787316</v>
      </c>
      <c r="AJ11" s="133">
        <v>787316</v>
      </c>
      <c r="AK11" s="134">
        <v>787316</v>
      </c>
      <c r="AL11" s="134">
        <v>787316</v>
      </c>
      <c r="AM11" s="117">
        <v>787316</v>
      </c>
      <c r="AN11" s="117">
        <v>787316</v>
      </c>
      <c r="AO11" s="118">
        <v>787316</v>
      </c>
      <c r="AP11" s="118">
        <v>787316</v>
      </c>
    </row>
    <row r="12" spans="1:42" x14ac:dyDescent="0.25">
      <c r="A12" s="60">
        <v>1274</v>
      </c>
      <c r="B12" s="60" t="s">
        <v>121</v>
      </c>
      <c r="C12" s="114">
        <v>282280788</v>
      </c>
      <c r="D12" s="114">
        <v>0</v>
      </c>
      <c r="E12" s="135">
        <v>1100888</v>
      </c>
      <c r="F12" s="114">
        <f t="shared" si="0"/>
        <v>281179900</v>
      </c>
      <c r="G12" s="115"/>
      <c r="H12" s="115"/>
      <c r="I12" s="116"/>
      <c r="J12" s="116"/>
      <c r="K12" s="117"/>
      <c r="L12" s="117"/>
      <c r="M12" s="118"/>
      <c r="N12" s="118"/>
      <c r="O12" s="119"/>
      <c r="P12" s="119"/>
      <c r="Q12" s="120"/>
      <c r="R12" s="120"/>
      <c r="S12" s="121">
        <v>282280788</v>
      </c>
      <c r="T12" s="121">
        <v>1100888</v>
      </c>
      <c r="U12" s="118"/>
      <c r="V12" s="118"/>
      <c r="W12" s="117"/>
      <c r="X12" s="117"/>
      <c r="Y12" s="116"/>
      <c r="Z12" s="116"/>
      <c r="AA12" s="119"/>
      <c r="AB12" s="119"/>
      <c r="AC12" s="121"/>
      <c r="AD12" s="121"/>
      <c r="AE12" s="120"/>
      <c r="AF12" s="120"/>
      <c r="AG12" s="132"/>
      <c r="AH12" s="132"/>
      <c r="AI12" s="133"/>
      <c r="AJ12" s="133"/>
      <c r="AK12" s="134"/>
      <c r="AL12" s="134"/>
      <c r="AM12" s="117"/>
      <c r="AN12" s="117"/>
      <c r="AO12" s="118"/>
      <c r="AP12" s="118"/>
    </row>
    <row r="13" spans="1:42" ht="14.45" x14ac:dyDescent="0.3">
      <c r="A13" s="60"/>
      <c r="B13" s="60"/>
      <c r="C13" s="113">
        <f>SUM(C3:C12)</f>
        <v>509375525</v>
      </c>
      <c r="D13" s="113"/>
      <c r="E13" s="113">
        <f>SUM(E3:E12)</f>
        <v>135979279</v>
      </c>
      <c r="F13" s="113">
        <f>SUM(F3:F12)</f>
        <v>373396246</v>
      </c>
      <c r="G13" s="136">
        <f t="shared" ref="G13:AP13" si="1">SUM(G3:G12)</f>
        <v>12616374.277777778</v>
      </c>
      <c r="H13" s="136">
        <f t="shared" si="1"/>
        <v>7493243.9444444459</v>
      </c>
      <c r="I13" s="137">
        <f t="shared" si="1"/>
        <v>12616374.277777778</v>
      </c>
      <c r="J13" s="137">
        <f t="shared" si="1"/>
        <v>7493243.9444444459</v>
      </c>
      <c r="K13" s="138">
        <f t="shared" si="1"/>
        <v>12616374.277777778</v>
      </c>
      <c r="L13" s="138">
        <f t="shared" si="1"/>
        <v>7493243.9444444459</v>
      </c>
      <c r="M13" s="139">
        <f t="shared" si="1"/>
        <v>12616374.277777778</v>
      </c>
      <c r="N13" s="139">
        <f t="shared" si="1"/>
        <v>7493243.9444444459</v>
      </c>
      <c r="O13" s="140">
        <f t="shared" si="1"/>
        <v>12616374.277777778</v>
      </c>
      <c r="P13" s="140">
        <f t="shared" si="1"/>
        <v>7493243.9444444459</v>
      </c>
      <c r="Q13" s="141">
        <f t="shared" si="1"/>
        <v>12616374.277777778</v>
      </c>
      <c r="R13" s="141">
        <f t="shared" si="1"/>
        <v>7493243.9444444459</v>
      </c>
      <c r="S13" s="142">
        <f t="shared" si="1"/>
        <v>294897162.27777779</v>
      </c>
      <c r="T13" s="142">
        <f t="shared" si="1"/>
        <v>8594131.9444444459</v>
      </c>
      <c r="U13" s="139">
        <f t="shared" si="1"/>
        <v>12616374.277777778</v>
      </c>
      <c r="V13" s="139">
        <f t="shared" si="1"/>
        <v>7493243.9444444459</v>
      </c>
      <c r="W13" s="138">
        <f t="shared" si="1"/>
        <v>12616374.277777778</v>
      </c>
      <c r="X13" s="138">
        <f t="shared" si="1"/>
        <v>7493243.9444444459</v>
      </c>
      <c r="Y13" s="137">
        <f t="shared" si="1"/>
        <v>12616374.277777778</v>
      </c>
      <c r="Z13" s="137">
        <f t="shared" si="1"/>
        <v>7493243.9444444459</v>
      </c>
      <c r="AA13" s="140">
        <f t="shared" si="1"/>
        <v>12616374.277777778</v>
      </c>
      <c r="AB13" s="140">
        <f t="shared" si="1"/>
        <v>7493243.9444444459</v>
      </c>
      <c r="AC13" s="142">
        <f t="shared" si="1"/>
        <v>12616374.277777778</v>
      </c>
      <c r="AD13" s="142">
        <f t="shared" si="1"/>
        <v>7493243.9444444459</v>
      </c>
      <c r="AE13" s="141">
        <f t="shared" si="1"/>
        <v>12616374.277777778</v>
      </c>
      <c r="AF13" s="141">
        <f t="shared" si="1"/>
        <v>7493243.9444444459</v>
      </c>
      <c r="AG13" s="143">
        <f t="shared" si="1"/>
        <v>12616374.277777778</v>
      </c>
      <c r="AH13" s="143">
        <f t="shared" si="1"/>
        <v>7493243.9444444459</v>
      </c>
      <c r="AI13" s="144">
        <f t="shared" si="1"/>
        <v>12616374.277777778</v>
      </c>
      <c r="AJ13" s="144">
        <f t="shared" si="1"/>
        <v>7493243.9444444459</v>
      </c>
      <c r="AK13" s="145">
        <f t="shared" si="1"/>
        <v>12616374.277777778</v>
      </c>
      <c r="AL13" s="145">
        <f t="shared" si="1"/>
        <v>7493243.9444444459</v>
      </c>
      <c r="AM13" s="138">
        <f t="shared" si="1"/>
        <v>12616374.277777778</v>
      </c>
      <c r="AN13" s="138">
        <f t="shared" si="1"/>
        <v>7493243.9444444459</v>
      </c>
      <c r="AO13" s="139">
        <f t="shared" si="1"/>
        <v>12616374.277777778</v>
      </c>
      <c r="AP13" s="139">
        <f t="shared" si="1"/>
        <v>7493243.9444444459</v>
      </c>
    </row>
    <row r="14" spans="1:42" ht="14.45" x14ac:dyDescent="0.3">
      <c r="A14" s="60"/>
      <c r="B14" s="60"/>
      <c r="C14" s="60"/>
      <c r="D14" s="131"/>
      <c r="E14" s="60"/>
      <c r="F14" s="114"/>
      <c r="G14" s="115"/>
      <c r="H14" s="115"/>
      <c r="I14" s="116"/>
      <c r="J14" s="116"/>
      <c r="K14" s="117"/>
      <c r="L14" s="117"/>
      <c r="M14" s="118"/>
      <c r="N14" s="118"/>
      <c r="O14" s="119"/>
      <c r="P14" s="119"/>
      <c r="Q14" s="120"/>
      <c r="R14" s="120"/>
      <c r="S14" s="121"/>
      <c r="T14" s="121"/>
      <c r="U14" s="118"/>
      <c r="V14" s="118"/>
      <c r="W14" s="117"/>
      <c r="X14" s="117"/>
      <c r="Y14" s="116"/>
      <c r="Z14" s="116"/>
      <c r="AA14" s="119"/>
      <c r="AB14" s="119"/>
      <c r="AC14" s="121"/>
      <c r="AD14" s="121"/>
      <c r="AE14" s="120"/>
      <c r="AF14" s="120"/>
      <c r="AG14" s="132"/>
      <c r="AH14" s="132"/>
      <c r="AI14" s="133"/>
      <c r="AJ14" s="133"/>
      <c r="AK14" s="134"/>
      <c r="AL14" s="134"/>
      <c r="AM14" s="117"/>
      <c r="AN14" s="117"/>
      <c r="AO14" s="118"/>
      <c r="AP14" s="118"/>
    </row>
    <row r="15" spans="1:42" ht="14.45" x14ac:dyDescent="0.3">
      <c r="A15" s="60"/>
      <c r="B15" s="60"/>
      <c r="C15" s="60"/>
      <c r="D15" s="131"/>
      <c r="E15" s="60"/>
      <c r="F15" s="114"/>
      <c r="G15" s="115"/>
      <c r="H15" s="115"/>
      <c r="I15" s="116"/>
      <c r="J15" s="116"/>
      <c r="K15" s="117"/>
      <c r="L15" s="117"/>
      <c r="M15" s="118"/>
      <c r="N15" s="118"/>
      <c r="O15" s="119"/>
      <c r="P15" s="119"/>
      <c r="Q15" s="120"/>
      <c r="R15" s="120"/>
      <c r="S15" s="121"/>
      <c r="T15" s="121"/>
      <c r="U15" s="118"/>
      <c r="V15" s="118"/>
      <c r="W15" s="117"/>
      <c r="X15" s="117"/>
      <c r="Y15" s="116"/>
      <c r="Z15" s="116"/>
      <c r="AA15" s="119"/>
      <c r="AB15" s="119"/>
      <c r="AC15" s="121"/>
      <c r="AD15" s="121"/>
      <c r="AE15" s="120"/>
      <c r="AF15" s="120"/>
      <c r="AG15" s="132"/>
      <c r="AH15" s="132"/>
      <c r="AI15" s="133"/>
      <c r="AJ15" s="133"/>
      <c r="AK15" s="134"/>
      <c r="AL15" s="134"/>
      <c r="AM15" s="117"/>
      <c r="AN15" s="117"/>
      <c r="AO15" s="118"/>
      <c r="AP15" s="118"/>
    </row>
    <row r="16" spans="1:42" x14ac:dyDescent="0.25">
      <c r="A16" s="60"/>
      <c r="B16" s="112" t="s">
        <v>122</v>
      </c>
      <c r="C16" s="60" t="s">
        <v>107</v>
      </c>
      <c r="D16" s="60" t="s">
        <v>108</v>
      </c>
      <c r="E16" s="60" t="s">
        <v>109</v>
      </c>
      <c r="F16" s="114" t="s">
        <v>110</v>
      </c>
      <c r="G16" s="115"/>
      <c r="H16" s="115"/>
      <c r="I16" s="116"/>
      <c r="J16" s="116"/>
      <c r="K16" s="117"/>
      <c r="L16" s="117"/>
      <c r="M16" s="118"/>
      <c r="N16" s="118"/>
      <c r="O16" s="119"/>
      <c r="P16" s="119"/>
      <c r="Q16" s="120"/>
      <c r="R16" s="120"/>
      <c r="S16" s="121"/>
      <c r="T16" s="121"/>
      <c r="U16" s="118"/>
      <c r="V16" s="118"/>
      <c r="W16" s="117"/>
      <c r="X16" s="117"/>
      <c r="Y16" s="116"/>
      <c r="Z16" s="116"/>
      <c r="AA16" s="119"/>
      <c r="AB16" s="119"/>
      <c r="AC16" s="121"/>
      <c r="AD16" s="121"/>
      <c r="AE16" s="120"/>
      <c r="AF16" s="120"/>
      <c r="AG16" s="132"/>
      <c r="AH16" s="132"/>
      <c r="AI16" s="133"/>
      <c r="AJ16" s="133"/>
      <c r="AK16" s="134"/>
      <c r="AL16" s="134"/>
      <c r="AM16" s="117"/>
      <c r="AN16" s="117"/>
      <c r="AO16" s="118"/>
      <c r="AP16" s="118"/>
    </row>
    <row r="17" spans="1:42" x14ac:dyDescent="0.25">
      <c r="A17" s="60">
        <v>1114</v>
      </c>
      <c r="B17" s="60" t="s">
        <v>113</v>
      </c>
      <c r="C17" s="114">
        <v>1934585</v>
      </c>
      <c r="D17" s="131">
        <v>33</v>
      </c>
      <c r="E17" s="114">
        <v>1838628</v>
      </c>
      <c r="F17" s="114">
        <f t="shared" ref="F17:F22" si="2">C17-E17</f>
        <v>95957</v>
      </c>
      <c r="G17" s="115">
        <f t="shared" ref="G17:G22" si="3">C17/18</f>
        <v>107476.94444444444</v>
      </c>
      <c r="H17" s="115">
        <f t="shared" ref="H17:H22" si="4">E17/18</f>
        <v>102146</v>
      </c>
      <c r="I17" s="116">
        <v>107476.94444444444</v>
      </c>
      <c r="J17" s="116">
        <v>102146</v>
      </c>
      <c r="K17" s="117">
        <v>107476.94444444444</v>
      </c>
      <c r="L17" s="117">
        <v>102146</v>
      </c>
      <c r="M17" s="118">
        <v>107476.94444444444</v>
      </c>
      <c r="N17" s="118">
        <v>102146</v>
      </c>
      <c r="O17" s="119">
        <v>107476.94444444444</v>
      </c>
      <c r="P17" s="119">
        <v>102146</v>
      </c>
      <c r="Q17" s="120">
        <v>107476.94444444444</v>
      </c>
      <c r="R17" s="120">
        <v>102146</v>
      </c>
      <c r="S17" s="121">
        <v>107476.94444444444</v>
      </c>
      <c r="T17" s="121">
        <v>102146</v>
      </c>
      <c r="U17" s="118">
        <v>107476.94444444444</v>
      </c>
      <c r="V17" s="118">
        <v>102146</v>
      </c>
      <c r="W17" s="117">
        <v>107476.94444444444</v>
      </c>
      <c r="X17" s="117">
        <v>102146</v>
      </c>
      <c r="Y17" s="116">
        <v>107476.94444444444</v>
      </c>
      <c r="Z17" s="116">
        <v>102146</v>
      </c>
      <c r="AA17" s="119">
        <v>107476.94444444444</v>
      </c>
      <c r="AB17" s="119">
        <v>102146</v>
      </c>
      <c r="AC17" s="121">
        <v>107476.94444444444</v>
      </c>
      <c r="AD17" s="121">
        <v>102146</v>
      </c>
      <c r="AE17" s="120">
        <v>107476.94444444444</v>
      </c>
      <c r="AF17" s="120">
        <v>102146</v>
      </c>
      <c r="AG17" s="132">
        <v>107476.94444444444</v>
      </c>
      <c r="AH17" s="132">
        <v>102146</v>
      </c>
      <c r="AI17" s="133">
        <v>107476.94444444444</v>
      </c>
      <c r="AJ17" s="133">
        <v>102146</v>
      </c>
      <c r="AK17" s="134">
        <v>107476.94444444444</v>
      </c>
      <c r="AL17" s="134">
        <v>102146</v>
      </c>
      <c r="AM17" s="117">
        <v>107476.94444444444</v>
      </c>
      <c r="AN17" s="117">
        <v>102146</v>
      </c>
      <c r="AO17" s="118">
        <v>107476.94444444444</v>
      </c>
      <c r="AP17" s="118">
        <v>102146</v>
      </c>
    </row>
    <row r="18" spans="1:42" x14ac:dyDescent="0.25">
      <c r="A18" s="60">
        <v>1214</v>
      </c>
      <c r="B18" s="60" t="s">
        <v>115</v>
      </c>
      <c r="C18" s="114">
        <v>485036</v>
      </c>
      <c r="D18" s="131">
        <v>3</v>
      </c>
      <c r="E18" s="114">
        <v>82868</v>
      </c>
      <c r="F18" s="114">
        <f t="shared" si="2"/>
        <v>402168</v>
      </c>
      <c r="G18" s="115">
        <f t="shared" si="3"/>
        <v>26946.444444444445</v>
      </c>
      <c r="H18" s="115">
        <f t="shared" si="4"/>
        <v>4603.7777777777774</v>
      </c>
      <c r="I18" s="116">
        <v>26946.444444444445</v>
      </c>
      <c r="J18" s="116">
        <v>4603.7777777777774</v>
      </c>
      <c r="K18" s="117">
        <v>26946.444444444445</v>
      </c>
      <c r="L18" s="117">
        <v>4603.7777777777774</v>
      </c>
      <c r="M18" s="118">
        <v>26946.444444444445</v>
      </c>
      <c r="N18" s="118">
        <v>4603.7777777777774</v>
      </c>
      <c r="O18" s="119">
        <v>26946.444444444445</v>
      </c>
      <c r="P18" s="119">
        <v>4603.7777777777774</v>
      </c>
      <c r="Q18" s="120">
        <v>26946.444444444445</v>
      </c>
      <c r="R18" s="120">
        <v>4603.7777777777774</v>
      </c>
      <c r="S18" s="121">
        <v>26946.444444444445</v>
      </c>
      <c r="T18" s="121">
        <v>4603.7777777777774</v>
      </c>
      <c r="U18" s="118">
        <v>26946.444444444445</v>
      </c>
      <c r="V18" s="118">
        <v>4603.7777777777774</v>
      </c>
      <c r="W18" s="117">
        <v>26946.444444444445</v>
      </c>
      <c r="X18" s="117">
        <v>4603.7777777777774</v>
      </c>
      <c r="Y18" s="116">
        <v>26946.444444444445</v>
      </c>
      <c r="Z18" s="116">
        <v>4603.7777777777774</v>
      </c>
      <c r="AA18" s="119">
        <v>26946.444444444445</v>
      </c>
      <c r="AB18" s="119">
        <v>4603.7777777777774</v>
      </c>
      <c r="AC18" s="121">
        <v>26946.444444444445</v>
      </c>
      <c r="AD18" s="121">
        <v>4603.7777777777774</v>
      </c>
      <c r="AE18" s="120">
        <v>26946.444444444445</v>
      </c>
      <c r="AF18" s="120">
        <v>4603.7777777777774</v>
      </c>
      <c r="AG18" s="132">
        <v>26946.444444444445</v>
      </c>
      <c r="AH18" s="132">
        <v>4603.7777777777774</v>
      </c>
      <c r="AI18" s="133">
        <v>26946.444444444445</v>
      </c>
      <c r="AJ18" s="133">
        <v>4603.7777777777774</v>
      </c>
      <c r="AK18" s="134">
        <v>26946.444444444445</v>
      </c>
      <c r="AL18" s="134">
        <v>4603.7777777777774</v>
      </c>
      <c r="AM18" s="117">
        <v>26946.444444444445</v>
      </c>
      <c r="AN18" s="117">
        <v>4603.7777777777774</v>
      </c>
      <c r="AO18" s="118">
        <v>26946.444444444445</v>
      </c>
      <c r="AP18" s="118">
        <v>4603.7777777777774</v>
      </c>
    </row>
    <row r="19" spans="1:42" x14ac:dyDescent="0.25">
      <c r="A19" s="60">
        <v>13111</v>
      </c>
      <c r="B19" s="60" t="s">
        <v>116</v>
      </c>
      <c r="C19" s="114">
        <v>7673115</v>
      </c>
      <c r="D19" s="131">
        <v>33</v>
      </c>
      <c r="E19" s="114">
        <v>6301383</v>
      </c>
      <c r="F19" s="114">
        <f t="shared" si="2"/>
        <v>1371732</v>
      </c>
      <c r="G19" s="115">
        <f t="shared" si="3"/>
        <v>426284.16666666669</v>
      </c>
      <c r="H19" s="115">
        <f t="shared" si="4"/>
        <v>350076.83333333331</v>
      </c>
      <c r="I19" s="116">
        <v>426284.16666666669</v>
      </c>
      <c r="J19" s="116">
        <v>350076.83333333331</v>
      </c>
      <c r="K19" s="117">
        <v>426284.16666666669</v>
      </c>
      <c r="L19" s="117">
        <v>350076.83333333331</v>
      </c>
      <c r="M19" s="118">
        <v>426284.16666666669</v>
      </c>
      <c r="N19" s="118">
        <v>350076.83333333331</v>
      </c>
      <c r="O19" s="119">
        <v>426284.16666666669</v>
      </c>
      <c r="P19" s="119">
        <v>350076.83333333331</v>
      </c>
      <c r="Q19" s="120">
        <v>426284.16666666669</v>
      </c>
      <c r="R19" s="120">
        <v>350076.83333333331</v>
      </c>
      <c r="S19" s="121">
        <v>426284.16666666669</v>
      </c>
      <c r="T19" s="121">
        <v>350076.83333333331</v>
      </c>
      <c r="U19" s="118">
        <v>426284.16666666669</v>
      </c>
      <c r="V19" s="118">
        <v>350076.83333333331</v>
      </c>
      <c r="W19" s="117">
        <v>426284.16666666669</v>
      </c>
      <c r="X19" s="117">
        <v>350076.83333333331</v>
      </c>
      <c r="Y19" s="116">
        <v>426284.16666666669</v>
      </c>
      <c r="Z19" s="116">
        <v>350076.83333333331</v>
      </c>
      <c r="AA19" s="119">
        <v>426284.16666666669</v>
      </c>
      <c r="AB19" s="119">
        <v>350076.83333333331</v>
      </c>
      <c r="AC19" s="121">
        <v>426284.16666666669</v>
      </c>
      <c r="AD19" s="121">
        <v>350076.83333333331</v>
      </c>
      <c r="AE19" s="120">
        <v>426284.16666666669</v>
      </c>
      <c r="AF19" s="120">
        <v>350076.83333333331</v>
      </c>
      <c r="AG19" s="132">
        <v>426284.16666666669</v>
      </c>
      <c r="AH19" s="132">
        <v>350076.83333333331</v>
      </c>
      <c r="AI19" s="133">
        <v>426284.16666666669</v>
      </c>
      <c r="AJ19" s="133">
        <v>350076.83333333331</v>
      </c>
      <c r="AK19" s="134">
        <v>426284.16666666669</v>
      </c>
      <c r="AL19" s="134">
        <v>350076.83333333331</v>
      </c>
      <c r="AM19" s="117">
        <v>426284.16666666669</v>
      </c>
      <c r="AN19" s="117">
        <v>350076.83333333331</v>
      </c>
      <c r="AO19" s="118">
        <v>426284.16666666669</v>
      </c>
      <c r="AP19" s="118">
        <v>350076.83333333331</v>
      </c>
    </row>
    <row r="20" spans="1:42" x14ac:dyDescent="0.25">
      <c r="A20" s="60">
        <v>13112</v>
      </c>
      <c r="B20" s="60" t="s">
        <v>117</v>
      </c>
      <c r="C20" s="114">
        <v>1549425</v>
      </c>
      <c r="D20" s="131">
        <v>14.5</v>
      </c>
      <c r="E20" s="114">
        <v>877648</v>
      </c>
      <c r="F20" s="114">
        <f t="shared" si="2"/>
        <v>671777</v>
      </c>
      <c r="G20" s="115">
        <f t="shared" si="3"/>
        <v>86079.166666666672</v>
      </c>
      <c r="H20" s="115">
        <f t="shared" si="4"/>
        <v>48758.222222222219</v>
      </c>
      <c r="I20" s="116">
        <v>86079.166666666672</v>
      </c>
      <c r="J20" s="116">
        <v>48758.222222222219</v>
      </c>
      <c r="K20" s="117">
        <v>86079.166666666672</v>
      </c>
      <c r="L20" s="117">
        <v>48758.222222222219</v>
      </c>
      <c r="M20" s="118">
        <v>86079.166666666672</v>
      </c>
      <c r="N20" s="118">
        <v>48758.222222222219</v>
      </c>
      <c r="O20" s="119">
        <v>86079.166666666672</v>
      </c>
      <c r="P20" s="119">
        <v>48758.222222222219</v>
      </c>
      <c r="Q20" s="120">
        <v>86079.166666666672</v>
      </c>
      <c r="R20" s="120">
        <v>48758.222222222219</v>
      </c>
      <c r="S20" s="121">
        <v>86079.166666666672</v>
      </c>
      <c r="T20" s="121">
        <v>48758.222222222219</v>
      </c>
      <c r="U20" s="118">
        <v>86079.166666666672</v>
      </c>
      <c r="V20" s="118">
        <v>48758.222222222219</v>
      </c>
      <c r="W20" s="117">
        <v>86079.166666666672</v>
      </c>
      <c r="X20" s="117">
        <v>48758.222222222219</v>
      </c>
      <c r="Y20" s="116">
        <v>86079.166666666672</v>
      </c>
      <c r="Z20" s="116">
        <v>48758.222222222219</v>
      </c>
      <c r="AA20" s="119">
        <v>86079.166666666672</v>
      </c>
      <c r="AB20" s="119">
        <v>48758.222222222219</v>
      </c>
      <c r="AC20" s="121">
        <v>86079.166666666672</v>
      </c>
      <c r="AD20" s="121">
        <v>48758.222222222219</v>
      </c>
      <c r="AE20" s="120">
        <v>86079.166666666672</v>
      </c>
      <c r="AF20" s="120">
        <v>48758.222222222219</v>
      </c>
      <c r="AG20" s="132">
        <v>86079.166666666672</v>
      </c>
      <c r="AH20" s="132">
        <v>48758.222222222219</v>
      </c>
      <c r="AI20" s="133">
        <v>86079.166666666672</v>
      </c>
      <c r="AJ20" s="133">
        <v>48758.222222222219</v>
      </c>
      <c r="AK20" s="134">
        <v>86079.166666666672</v>
      </c>
      <c r="AL20" s="134">
        <v>48758.222222222219</v>
      </c>
      <c r="AM20" s="117">
        <v>86079.166666666672</v>
      </c>
      <c r="AN20" s="117">
        <v>48758.222222222219</v>
      </c>
      <c r="AO20" s="118">
        <v>86079.166666666672</v>
      </c>
      <c r="AP20" s="118">
        <v>48758.222222222219</v>
      </c>
    </row>
    <row r="21" spans="1:42" x14ac:dyDescent="0.25">
      <c r="A21" s="60">
        <v>13115</v>
      </c>
      <c r="B21" s="60" t="s">
        <v>123</v>
      </c>
      <c r="C21" s="114">
        <v>1973795</v>
      </c>
      <c r="D21" s="131"/>
      <c r="E21" s="114"/>
      <c r="F21" s="114">
        <f t="shared" si="2"/>
        <v>1973795</v>
      </c>
      <c r="G21" s="115">
        <f t="shared" si="3"/>
        <v>109655.27777777778</v>
      </c>
      <c r="H21" s="115">
        <f t="shared" si="4"/>
        <v>0</v>
      </c>
      <c r="I21" s="116">
        <v>109655.27777777778</v>
      </c>
      <c r="J21" s="116">
        <v>0</v>
      </c>
      <c r="K21" s="117">
        <v>109655.27777777778</v>
      </c>
      <c r="L21" s="117">
        <v>0</v>
      </c>
      <c r="M21" s="118">
        <v>109655.27777777778</v>
      </c>
      <c r="N21" s="118">
        <v>0</v>
      </c>
      <c r="O21" s="119">
        <v>109655.27777777778</v>
      </c>
      <c r="P21" s="119">
        <v>0</v>
      </c>
      <c r="Q21" s="120">
        <v>109655.27777777778</v>
      </c>
      <c r="R21" s="120">
        <v>0</v>
      </c>
      <c r="S21" s="121">
        <v>109655.27777777778</v>
      </c>
      <c r="T21" s="121">
        <v>0</v>
      </c>
      <c r="U21" s="118">
        <v>109655.27777777778</v>
      </c>
      <c r="V21" s="118">
        <v>0</v>
      </c>
      <c r="W21" s="117">
        <v>109655.27777777778</v>
      </c>
      <c r="X21" s="117">
        <v>0</v>
      </c>
      <c r="Y21" s="116">
        <v>109655.27777777778</v>
      </c>
      <c r="Z21" s="116">
        <v>0</v>
      </c>
      <c r="AA21" s="119">
        <v>109655.27777777778</v>
      </c>
      <c r="AB21" s="119">
        <v>0</v>
      </c>
      <c r="AC21" s="121">
        <v>109655.27777777778</v>
      </c>
      <c r="AD21" s="121">
        <v>0</v>
      </c>
      <c r="AE21" s="120">
        <v>109655.27777777778</v>
      </c>
      <c r="AF21" s="120">
        <v>0</v>
      </c>
      <c r="AG21" s="132">
        <v>109655.27777777778</v>
      </c>
      <c r="AH21" s="132">
        <v>0</v>
      </c>
      <c r="AI21" s="133">
        <v>109655.27777777778</v>
      </c>
      <c r="AJ21" s="133">
        <v>0</v>
      </c>
      <c r="AK21" s="134">
        <v>109655.27777777778</v>
      </c>
      <c r="AL21" s="134">
        <v>0</v>
      </c>
      <c r="AM21" s="117">
        <v>109655.27777777778</v>
      </c>
      <c r="AN21" s="117">
        <v>0</v>
      </c>
      <c r="AO21" s="118">
        <v>109655.27777777778</v>
      </c>
      <c r="AP21" s="118">
        <v>0</v>
      </c>
    </row>
    <row r="22" spans="1:42" x14ac:dyDescent="0.25">
      <c r="A22" s="60">
        <v>1613</v>
      </c>
      <c r="B22" s="60" t="s">
        <v>119</v>
      </c>
      <c r="C22" s="114">
        <v>1443700</v>
      </c>
      <c r="D22" s="131"/>
      <c r="E22" s="114">
        <v>1443700</v>
      </c>
      <c r="F22" s="114">
        <f t="shared" si="2"/>
        <v>0</v>
      </c>
      <c r="G22" s="115">
        <f t="shared" si="3"/>
        <v>80205.555555555562</v>
      </c>
      <c r="H22" s="115">
        <f t="shared" si="4"/>
        <v>80205.555555555562</v>
      </c>
      <c r="I22" s="116">
        <v>80205.555555555562</v>
      </c>
      <c r="J22" s="116">
        <v>80205.555555555562</v>
      </c>
      <c r="K22" s="117">
        <v>80205.555555555562</v>
      </c>
      <c r="L22" s="117">
        <v>80205.555555555562</v>
      </c>
      <c r="M22" s="118">
        <v>80205.555555555562</v>
      </c>
      <c r="N22" s="118">
        <v>80205.555555555562</v>
      </c>
      <c r="O22" s="119">
        <v>80205.555555555562</v>
      </c>
      <c r="P22" s="119">
        <v>80205.555555555562</v>
      </c>
      <c r="Q22" s="120">
        <v>80205.555555555562</v>
      </c>
      <c r="R22" s="120">
        <v>80205.555555555562</v>
      </c>
      <c r="S22" s="121">
        <v>80205.555555555562</v>
      </c>
      <c r="T22" s="121">
        <v>80205.555555555562</v>
      </c>
      <c r="U22" s="118">
        <v>80205.555555555562</v>
      </c>
      <c r="V22" s="118">
        <v>80205.555555555562</v>
      </c>
      <c r="W22" s="117">
        <v>80205.555555555562</v>
      </c>
      <c r="X22" s="117">
        <v>80205.555555555562</v>
      </c>
      <c r="Y22" s="116">
        <v>80205.555555555562</v>
      </c>
      <c r="Z22" s="116">
        <v>80205.555555555562</v>
      </c>
      <c r="AA22" s="119">
        <v>80205.555555555562</v>
      </c>
      <c r="AB22" s="119">
        <v>80205.555555555562</v>
      </c>
      <c r="AC22" s="121">
        <v>80205.555555555562</v>
      </c>
      <c r="AD22" s="121">
        <v>80205.555555555562</v>
      </c>
      <c r="AE22" s="120">
        <v>80205.555555555562</v>
      </c>
      <c r="AF22" s="120">
        <v>80205.555555555562</v>
      </c>
      <c r="AG22" s="132">
        <v>80205.555555555562</v>
      </c>
      <c r="AH22" s="132">
        <v>80205.555555555562</v>
      </c>
      <c r="AI22" s="133">
        <v>80205.555555555562</v>
      </c>
      <c r="AJ22" s="133">
        <v>80205.555555555562</v>
      </c>
      <c r="AK22" s="134">
        <v>80205.555555555562</v>
      </c>
      <c r="AL22" s="134">
        <v>80205.555555555562</v>
      </c>
      <c r="AM22" s="117">
        <v>80205.555555555562</v>
      </c>
      <c r="AN22" s="117">
        <v>80205.555555555562</v>
      </c>
      <c r="AO22" s="118">
        <v>80205.555555555562</v>
      </c>
      <c r="AP22" s="118">
        <v>80205.555555555562</v>
      </c>
    </row>
    <row r="23" spans="1:42" x14ac:dyDescent="0.25">
      <c r="A23" s="60"/>
      <c r="B23" s="60"/>
      <c r="C23" s="113">
        <f t="shared" ref="C23:H23" si="5">SUM(C17:C22)</f>
        <v>15059656</v>
      </c>
      <c r="D23" s="113">
        <f t="shared" si="5"/>
        <v>83.5</v>
      </c>
      <c r="E23" s="113">
        <f t="shared" si="5"/>
        <v>10544227</v>
      </c>
      <c r="F23" s="113">
        <f t="shared" si="5"/>
        <v>4515429</v>
      </c>
      <c r="G23" s="136">
        <f t="shared" si="5"/>
        <v>836647.5555555555</v>
      </c>
      <c r="H23" s="136">
        <f t="shared" si="5"/>
        <v>585790.38888888899</v>
      </c>
      <c r="I23" s="137">
        <v>836647.5555555555</v>
      </c>
      <c r="J23" s="137">
        <v>585790.38888888899</v>
      </c>
      <c r="K23" s="138">
        <v>836647.5555555555</v>
      </c>
      <c r="L23" s="138">
        <v>585790.38888888899</v>
      </c>
      <c r="M23" s="139">
        <v>836647.5555555555</v>
      </c>
      <c r="N23" s="139">
        <v>585790.38888888899</v>
      </c>
      <c r="O23" s="140">
        <v>836647.5555555555</v>
      </c>
      <c r="P23" s="140">
        <v>585790.38888888899</v>
      </c>
      <c r="Q23" s="141">
        <v>836647.5555555555</v>
      </c>
      <c r="R23" s="141">
        <v>585790.38888888899</v>
      </c>
      <c r="S23" s="142">
        <v>836647.5555555555</v>
      </c>
      <c r="T23" s="142">
        <v>585790.38888888899</v>
      </c>
      <c r="U23" s="139">
        <v>836647.5555555555</v>
      </c>
      <c r="V23" s="139">
        <v>585790.38888888899</v>
      </c>
      <c r="W23" s="138">
        <v>836647.5555555555</v>
      </c>
      <c r="X23" s="138">
        <v>585790.38888888899</v>
      </c>
      <c r="Y23" s="137">
        <v>836647.5555555555</v>
      </c>
      <c r="Z23" s="137">
        <v>585790.38888888899</v>
      </c>
      <c r="AA23" s="140">
        <v>836647.5555555555</v>
      </c>
      <c r="AB23" s="140">
        <v>585790.38888888899</v>
      </c>
      <c r="AC23" s="142">
        <v>836647.5555555555</v>
      </c>
      <c r="AD23" s="142">
        <v>585790.38888888899</v>
      </c>
      <c r="AE23" s="141">
        <v>836647.5555555555</v>
      </c>
      <c r="AF23" s="141">
        <v>585790.38888888899</v>
      </c>
      <c r="AG23" s="143">
        <v>836647.5555555555</v>
      </c>
      <c r="AH23" s="143">
        <v>585790.38888888899</v>
      </c>
      <c r="AI23" s="144">
        <v>836647.5555555555</v>
      </c>
      <c r="AJ23" s="144">
        <v>585790.38888888899</v>
      </c>
      <c r="AK23" s="145">
        <v>836647.5555555555</v>
      </c>
      <c r="AL23" s="145">
        <v>585790.38888888899</v>
      </c>
      <c r="AM23" s="138">
        <v>836647.5555555555</v>
      </c>
      <c r="AN23" s="138">
        <v>585790.38888888899</v>
      </c>
      <c r="AO23" s="139">
        <v>836647.5555555555</v>
      </c>
      <c r="AP23" s="139">
        <v>585790.38888888899</v>
      </c>
    </row>
    <row r="24" spans="1:42" x14ac:dyDescent="0.25">
      <c r="A24" s="60"/>
      <c r="B24" s="60"/>
      <c r="C24" s="60"/>
      <c r="D24" s="60"/>
      <c r="E24" s="60"/>
      <c r="F24" s="114"/>
      <c r="G24" s="115"/>
      <c r="H24" s="115"/>
      <c r="I24" s="116"/>
      <c r="J24" s="116"/>
      <c r="K24" s="117"/>
      <c r="L24" s="117"/>
      <c r="M24" s="118"/>
      <c r="N24" s="118"/>
      <c r="O24" s="119"/>
      <c r="P24" s="119"/>
      <c r="Q24" s="120"/>
      <c r="R24" s="120"/>
      <c r="S24" s="121"/>
      <c r="T24" s="121"/>
      <c r="U24" s="118"/>
      <c r="V24" s="118"/>
      <c r="W24" s="117"/>
      <c r="X24" s="117"/>
      <c r="Y24" s="116"/>
      <c r="Z24" s="116"/>
      <c r="AA24" s="119"/>
      <c r="AB24" s="119"/>
      <c r="AC24" s="121"/>
      <c r="AD24" s="121"/>
      <c r="AE24" s="120"/>
      <c r="AF24" s="120"/>
      <c r="AG24" s="132"/>
      <c r="AH24" s="132"/>
      <c r="AI24" s="133"/>
      <c r="AJ24" s="133"/>
      <c r="AK24" s="134"/>
      <c r="AL24" s="134"/>
      <c r="AM24" s="117"/>
      <c r="AN24" s="117"/>
      <c r="AO24" s="118"/>
      <c r="AP24" s="118"/>
    </row>
    <row r="25" spans="1:42" s="111" customFormat="1" ht="13.5" customHeight="1" x14ac:dyDescent="0.2">
      <c r="A25" s="112"/>
      <c r="B25" s="112"/>
      <c r="C25" s="113"/>
      <c r="D25" s="113"/>
      <c r="E25" s="113"/>
      <c r="F25" s="113"/>
      <c r="G25" s="136">
        <v>0</v>
      </c>
      <c r="H25" s="136">
        <v>0</v>
      </c>
      <c r="I25" s="137"/>
      <c r="J25" s="137"/>
      <c r="K25" s="138"/>
      <c r="L25" s="138"/>
      <c r="M25" s="139"/>
      <c r="N25" s="139"/>
      <c r="O25" s="140"/>
      <c r="P25" s="140"/>
      <c r="Q25" s="141"/>
      <c r="R25" s="141"/>
      <c r="S25" s="142"/>
      <c r="T25" s="142"/>
      <c r="U25" s="139"/>
      <c r="V25" s="139"/>
      <c r="W25" s="138"/>
      <c r="X25" s="138"/>
      <c r="Y25" s="137"/>
      <c r="Z25" s="137"/>
      <c r="AA25" s="140"/>
      <c r="AB25" s="140"/>
      <c r="AC25" s="142"/>
      <c r="AD25" s="142"/>
      <c r="AE25" s="141"/>
      <c r="AF25" s="141"/>
      <c r="AG25" s="143"/>
      <c r="AH25" s="143"/>
      <c r="AI25" s="144"/>
      <c r="AJ25" s="144"/>
      <c r="AK25" s="145"/>
      <c r="AL25" s="145"/>
      <c r="AM25" s="138"/>
      <c r="AN25" s="138"/>
      <c r="AO25" s="139"/>
      <c r="AP25" s="139"/>
    </row>
    <row r="26" spans="1:42" s="111" customFormat="1" ht="12.75" x14ac:dyDescent="0.2">
      <c r="A26" s="146"/>
      <c r="B26" s="146" t="s">
        <v>124</v>
      </c>
      <c r="C26" s="147">
        <f>C23+C13</f>
        <v>524435181</v>
      </c>
      <c r="D26" s="147"/>
      <c r="E26" s="147">
        <f t="shared" ref="E26:AP26" si="6">E23+E13</f>
        <v>146523506</v>
      </c>
      <c r="F26" s="147">
        <f t="shared" si="6"/>
        <v>377911675</v>
      </c>
      <c r="G26" s="148">
        <f>G23+G13</f>
        <v>13453021.833333334</v>
      </c>
      <c r="H26" s="148">
        <f t="shared" si="6"/>
        <v>8079034.3333333349</v>
      </c>
      <c r="I26" s="137">
        <f t="shared" si="6"/>
        <v>13453021.833333334</v>
      </c>
      <c r="J26" s="137">
        <f t="shared" si="6"/>
        <v>8079034.3333333349</v>
      </c>
      <c r="K26" s="138">
        <f t="shared" si="6"/>
        <v>13453021.833333334</v>
      </c>
      <c r="L26" s="138">
        <f t="shared" si="6"/>
        <v>8079034.3333333349</v>
      </c>
      <c r="M26" s="139">
        <f t="shared" si="6"/>
        <v>13453021.833333334</v>
      </c>
      <c r="N26" s="139">
        <f t="shared" si="6"/>
        <v>8079034.3333333349</v>
      </c>
      <c r="O26" s="140">
        <f t="shared" si="6"/>
        <v>13453021.833333334</v>
      </c>
      <c r="P26" s="140">
        <f t="shared" si="6"/>
        <v>8079034.3333333349</v>
      </c>
      <c r="Q26" s="141">
        <f t="shared" si="6"/>
        <v>13453021.833333334</v>
      </c>
      <c r="R26" s="141">
        <f t="shared" si="6"/>
        <v>8079034.3333333349</v>
      </c>
      <c r="S26" s="142">
        <f t="shared" si="6"/>
        <v>295733809.83333337</v>
      </c>
      <c r="T26" s="142">
        <f t="shared" si="6"/>
        <v>9179922.3333333358</v>
      </c>
      <c r="U26" s="139">
        <f t="shared" si="6"/>
        <v>13453021.833333334</v>
      </c>
      <c r="V26" s="139">
        <f t="shared" si="6"/>
        <v>8079034.3333333349</v>
      </c>
      <c r="W26" s="138">
        <f t="shared" si="6"/>
        <v>13453021.833333334</v>
      </c>
      <c r="X26" s="138">
        <f t="shared" si="6"/>
        <v>8079034.3333333349</v>
      </c>
      <c r="Y26" s="137">
        <f t="shared" si="6"/>
        <v>13453021.833333334</v>
      </c>
      <c r="Z26" s="137">
        <f t="shared" si="6"/>
        <v>8079034.3333333349</v>
      </c>
      <c r="AA26" s="140">
        <f t="shared" si="6"/>
        <v>13453021.833333334</v>
      </c>
      <c r="AB26" s="140">
        <f t="shared" si="6"/>
        <v>8079034.3333333349</v>
      </c>
      <c r="AC26" s="142">
        <f t="shared" si="6"/>
        <v>13453021.833333334</v>
      </c>
      <c r="AD26" s="142">
        <f t="shared" si="6"/>
        <v>8079034.3333333349</v>
      </c>
      <c r="AE26" s="141">
        <f t="shared" si="6"/>
        <v>13453021.833333334</v>
      </c>
      <c r="AF26" s="141">
        <f t="shared" si="6"/>
        <v>8079034.3333333349</v>
      </c>
      <c r="AG26" s="143">
        <f t="shared" si="6"/>
        <v>13453021.833333334</v>
      </c>
      <c r="AH26" s="143">
        <f t="shared" si="6"/>
        <v>8079034.3333333349</v>
      </c>
      <c r="AI26" s="144">
        <f t="shared" si="6"/>
        <v>13453021.833333334</v>
      </c>
      <c r="AJ26" s="144">
        <f t="shared" si="6"/>
        <v>8079034.3333333349</v>
      </c>
      <c r="AK26" s="145">
        <f t="shared" si="6"/>
        <v>13453021.833333334</v>
      </c>
      <c r="AL26" s="145">
        <f t="shared" si="6"/>
        <v>8079034.3333333349</v>
      </c>
      <c r="AM26" s="138">
        <f t="shared" si="6"/>
        <v>13453021.833333334</v>
      </c>
      <c r="AN26" s="138">
        <f t="shared" si="6"/>
        <v>8079034.3333333349</v>
      </c>
      <c r="AO26" s="139">
        <f t="shared" si="6"/>
        <v>13453021.833333334</v>
      </c>
      <c r="AP26" s="139">
        <f t="shared" si="6"/>
        <v>8079034.3333333349</v>
      </c>
    </row>
    <row r="27" spans="1:42" x14ac:dyDescent="0.25">
      <c r="A27" s="60"/>
      <c r="B27" s="60"/>
      <c r="C27" s="114"/>
      <c r="D27" s="114"/>
      <c r="E27" s="63"/>
      <c r="F27" s="114"/>
      <c r="G27" s="149"/>
      <c r="H27" s="149"/>
      <c r="I27" s="116"/>
      <c r="J27" s="116"/>
      <c r="K27" s="117"/>
      <c r="L27" s="117"/>
      <c r="M27" s="118"/>
      <c r="N27" s="118"/>
      <c r="O27" s="119"/>
      <c r="P27" s="119"/>
      <c r="Q27" s="120"/>
      <c r="R27" s="120"/>
      <c r="S27" s="121"/>
      <c r="T27" s="121"/>
      <c r="U27" s="118"/>
      <c r="V27" s="118"/>
      <c r="W27" s="117"/>
      <c r="X27" s="117"/>
      <c r="Y27" s="116"/>
      <c r="Z27" s="116"/>
      <c r="AA27" s="119"/>
      <c r="AB27" s="119"/>
      <c r="AC27" s="121"/>
      <c r="AD27" s="121"/>
      <c r="AE27" s="120"/>
      <c r="AF27" s="120"/>
      <c r="AG27" s="132"/>
      <c r="AH27" s="132"/>
      <c r="AI27" s="133"/>
      <c r="AJ27" s="133"/>
      <c r="AK27" s="134"/>
      <c r="AL27" s="134"/>
      <c r="AM27" s="117"/>
      <c r="AN27" s="117"/>
      <c r="AO27" s="118"/>
      <c r="AP27" s="118"/>
    </row>
    <row r="28" spans="1:42" s="57" customFormat="1" x14ac:dyDescent="0.25">
      <c r="A28" s="63"/>
      <c r="B28" s="63"/>
      <c r="C28" s="63"/>
      <c r="D28" s="63"/>
      <c r="E28" s="63" t="s">
        <v>125</v>
      </c>
      <c r="F28" s="63"/>
      <c r="G28" s="150"/>
      <c r="H28" s="150"/>
      <c r="I28" s="137"/>
      <c r="J28" s="137"/>
      <c r="K28" s="138"/>
      <c r="L28" s="138"/>
      <c r="M28" s="139"/>
      <c r="N28" s="139"/>
      <c r="O28" s="140"/>
      <c r="P28" s="140"/>
      <c r="Q28" s="141"/>
      <c r="R28" s="141"/>
      <c r="S28" s="142"/>
      <c r="T28" s="142"/>
      <c r="U28" s="139"/>
      <c r="V28" s="139"/>
      <c r="W28" s="138"/>
      <c r="X28" s="138"/>
      <c r="Y28" s="137"/>
      <c r="Z28" s="137"/>
      <c r="AA28" s="140"/>
      <c r="AB28" s="140"/>
      <c r="AC28" s="142"/>
      <c r="AD28" s="142"/>
      <c r="AE28" s="141"/>
      <c r="AF28" s="141"/>
      <c r="AG28" s="143"/>
      <c r="AH28" s="143"/>
      <c r="AI28" s="144"/>
      <c r="AJ28" s="144"/>
      <c r="AK28" s="145"/>
      <c r="AL28" s="145"/>
      <c r="AM28" s="138"/>
      <c r="AN28" s="138"/>
      <c r="AO28" s="139"/>
      <c r="AP28" s="139"/>
    </row>
    <row r="29" spans="1:42" s="57" customFormat="1" x14ac:dyDescent="0.25">
      <c r="A29" s="63">
        <v>28</v>
      </c>
      <c r="B29" s="63" t="s">
        <v>126</v>
      </c>
      <c r="C29" s="63">
        <v>87610</v>
      </c>
      <c r="D29" s="63"/>
      <c r="E29" s="63">
        <f>C29/18</f>
        <v>4867.2222222222226</v>
      </c>
      <c r="F29" s="63"/>
      <c r="G29" s="150">
        <v>4867.2222222222226</v>
      </c>
      <c r="H29" s="150"/>
      <c r="I29" s="116">
        <v>4867.2222222222226</v>
      </c>
      <c r="J29" s="116"/>
      <c r="K29" s="117">
        <v>4867.2222222222226</v>
      </c>
      <c r="L29" s="117"/>
      <c r="M29" s="118">
        <v>4867.2222222222226</v>
      </c>
      <c r="N29" s="118"/>
      <c r="O29" s="119">
        <v>4867.2222222222226</v>
      </c>
      <c r="P29" s="119"/>
      <c r="Q29" s="120">
        <v>4867.2222222222226</v>
      </c>
      <c r="R29" s="120"/>
      <c r="S29" s="121">
        <v>4867.2222222222226</v>
      </c>
      <c r="T29" s="121"/>
      <c r="U29" s="118">
        <v>4867.2222222222226</v>
      </c>
      <c r="V29" s="118"/>
      <c r="W29" s="117">
        <v>4867.2222222222226</v>
      </c>
      <c r="X29" s="117"/>
      <c r="Y29" s="116">
        <v>4867.2222222222226</v>
      </c>
      <c r="Z29" s="116"/>
      <c r="AA29" s="119">
        <v>4867.2222222222226</v>
      </c>
      <c r="AB29" s="119"/>
      <c r="AC29" s="121">
        <v>4867.2222222222226</v>
      </c>
      <c r="AD29" s="121"/>
      <c r="AE29" s="120">
        <v>4867.2222222222226</v>
      </c>
      <c r="AF29" s="120"/>
      <c r="AG29" s="132">
        <v>4867.2222222222226</v>
      </c>
      <c r="AH29" s="132"/>
      <c r="AI29" s="133">
        <v>4867.2222222222226</v>
      </c>
      <c r="AJ29" s="133"/>
      <c r="AK29" s="134">
        <v>4867.2222222222226</v>
      </c>
      <c r="AL29" s="134"/>
      <c r="AM29" s="117">
        <v>4867.2222222222226</v>
      </c>
      <c r="AN29" s="117"/>
      <c r="AO29" s="118">
        <v>4867.2222222222226</v>
      </c>
      <c r="AP29" s="118"/>
    </row>
    <row r="30" spans="1:42" s="57" customFormat="1" x14ac:dyDescent="0.25">
      <c r="A30" s="63">
        <v>287</v>
      </c>
      <c r="B30" s="63" t="s">
        <v>127</v>
      </c>
      <c r="C30" s="63">
        <v>66929</v>
      </c>
      <c r="D30" s="63"/>
      <c r="E30" s="63">
        <f t="shared" ref="E30:E45" si="7">C30/18</f>
        <v>3718.2777777777778</v>
      </c>
      <c r="F30" s="63"/>
      <c r="G30" s="150">
        <v>3718.2777777777778</v>
      </c>
      <c r="H30" s="150"/>
      <c r="I30" s="137">
        <v>3718.2777777777778</v>
      </c>
      <c r="J30" s="137"/>
      <c r="K30" s="138">
        <v>3718.2777777777778</v>
      </c>
      <c r="L30" s="138"/>
      <c r="M30" s="139">
        <v>3718.2777777777778</v>
      </c>
      <c r="N30" s="139"/>
      <c r="O30" s="140">
        <v>3718.2777777777778</v>
      </c>
      <c r="P30" s="140"/>
      <c r="Q30" s="141">
        <v>3718.2777777777778</v>
      </c>
      <c r="R30" s="141"/>
      <c r="S30" s="142">
        <v>3718.2777777777778</v>
      </c>
      <c r="T30" s="142"/>
      <c r="U30" s="139">
        <v>3718.2777777777778</v>
      </c>
      <c r="V30" s="139"/>
      <c r="W30" s="138">
        <v>3718.2777777777778</v>
      </c>
      <c r="X30" s="138"/>
      <c r="Y30" s="137">
        <v>3718.2777777777778</v>
      </c>
      <c r="Z30" s="137"/>
      <c r="AA30" s="140">
        <v>3718.2777777777778</v>
      </c>
      <c r="AB30" s="140"/>
      <c r="AC30" s="142">
        <v>3718.2777777777778</v>
      </c>
      <c r="AD30" s="142"/>
      <c r="AE30" s="141">
        <v>3718.2777777777778</v>
      </c>
      <c r="AF30" s="141"/>
      <c r="AG30" s="143">
        <v>3718.2777777777778</v>
      </c>
      <c r="AH30" s="143"/>
      <c r="AI30" s="144">
        <v>3718.2777777777778</v>
      </c>
      <c r="AJ30" s="144"/>
      <c r="AK30" s="145">
        <v>3718.2777777777778</v>
      </c>
      <c r="AL30" s="145"/>
      <c r="AM30" s="138">
        <v>3718.2777777777778</v>
      </c>
      <c r="AN30" s="138"/>
      <c r="AO30" s="139">
        <v>3718.2777777777778</v>
      </c>
      <c r="AP30" s="139"/>
    </row>
    <row r="31" spans="1:42" s="57" customFormat="1" x14ac:dyDescent="0.25">
      <c r="A31" s="63">
        <v>287</v>
      </c>
      <c r="B31" s="63" t="s">
        <v>128</v>
      </c>
      <c r="C31" s="63">
        <v>372745</v>
      </c>
      <c r="D31" s="63"/>
      <c r="E31" s="63">
        <f t="shared" si="7"/>
        <v>20708.055555555555</v>
      </c>
      <c r="F31" s="63"/>
      <c r="G31" s="150">
        <v>20708.055555555555</v>
      </c>
      <c r="H31" s="150"/>
      <c r="I31" s="116">
        <v>20708.055555555555</v>
      </c>
      <c r="J31" s="116"/>
      <c r="K31" s="117">
        <v>20708.055555555555</v>
      </c>
      <c r="L31" s="117"/>
      <c r="M31" s="118">
        <v>20708.055555555555</v>
      </c>
      <c r="N31" s="118"/>
      <c r="O31" s="119">
        <v>20708.055555555555</v>
      </c>
      <c r="P31" s="119"/>
      <c r="Q31" s="120">
        <v>20708.055555555555</v>
      </c>
      <c r="R31" s="120"/>
      <c r="S31" s="121">
        <v>20708.055555555555</v>
      </c>
      <c r="T31" s="121"/>
      <c r="U31" s="118">
        <v>20708.055555555555</v>
      </c>
      <c r="V31" s="118"/>
      <c r="W31" s="117">
        <v>20708.055555555555</v>
      </c>
      <c r="X31" s="117"/>
      <c r="Y31" s="116">
        <v>20708.055555555555</v>
      </c>
      <c r="Z31" s="116"/>
      <c r="AA31" s="119">
        <v>20708.055555555555</v>
      </c>
      <c r="AB31" s="119"/>
      <c r="AC31" s="121">
        <v>20708.055555555555</v>
      </c>
      <c r="AD31" s="121"/>
      <c r="AE31" s="120">
        <v>20708.055555555555</v>
      </c>
      <c r="AF31" s="120"/>
      <c r="AG31" s="132">
        <v>20708.055555555555</v>
      </c>
      <c r="AH31" s="132"/>
      <c r="AI31" s="133">
        <v>20708.055555555555</v>
      </c>
      <c r="AJ31" s="133"/>
      <c r="AK31" s="134">
        <v>20708.055555555555</v>
      </c>
      <c r="AL31" s="134"/>
      <c r="AM31" s="117">
        <v>20708.055555555555</v>
      </c>
      <c r="AN31" s="117"/>
      <c r="AO31" s="118">
        <v>20708.055555555555</v>
      </c>
      <c r="AP31" s="118"/>
    </row>
    <row r="32" spans="1:42" s="57" customFormat="1" x14ac:dyDescent="0.25">
      <c r="A32" s="63">
        <v>287</v>
      </c>
      <c r="B32" s="63" t="s">
        <v>129</v>
      </c>
      <c r="C32" s="63">
        <v>681609</v>
      </c>
      <c r="D32" s="63"/>
      <c r="E32" s="63">
        <f t="shared" si="7"/>
        <v>37867.166666666664</v>
      </c>
      <c r="F32" s="63"/>
      <c r="G32" s="150">
        <v>37867.166666666664</v>
      </c>
      <c r="H32" s="150"/>
      <c r="I32" s="137">
        <v>37867.166666666664</v>
      </c>
      <c r="J32" s="137"/>
      <c r="K32" s="138">
        <v>37867.166666666664</v>
      </c>
      <c r="L32" s="138"/>
      <c r="M32" s="139">
        <v>37867.166666666664</v>
      </c>
      <c r="N32" s="139"/>
      <c r="O32" s="140">
        <v>37867.166666666664</v>
      </c>
      <c r="P32" s="140"/>
      <c r="Q32" s="141">
        <v>37867.166666666664</v>
      </c>
      <c r="R32" s="141"/>
      <c r="S32" s="142">
        <v>37867.166666666664</v>
      </c>
      <c r="T32" s="142"/>
      <c r="U32" s="139">
        <v>37867.166666666664</v>
      </c>
      <c r="V32" s="139"/>
      <c r="W32" s="138">
        <v>37867.166666666664</v>
      </c>
      <c r="X32" s="138"/>
      <c r="Y32" s="137">
        <v>37867.166666666664</v>
      </c>
      <c r="Z32" s="137"/>
      <c r="AA32" s="140">
        <v>37867.166666666664</v>
      </c>
      <c r="AB32" s="140"/>
      <c r="AC32" s="142">
        <v>37867.166666666664</v>
      </c>
      <c r="AD32" s="142"/>
      <c r="AE32" s="141">
        <v>37867.166666666664</v>
      </c>
      <c r="AF32" s="141"/>
      <c r="AG32" s="143">
        <v>37867.166666666664</v>
      </c>
      <c r="AH32" s="143"/>
      <c r="AI32" s="144">
        <v>37867.166666666664</v>
      </c>
      <c r="AJ32" s="144"/>
      <c r="AK32" s="145">
        <v>37867.166666666664</v>
      </c>
      <c r="AL32" s="145"/>
      <c r="AM32" s="138">
        <v>37867.166666666664</v>
      </c>
      <c r="AN32" s="138"/>
      <c r="AO32" s="139">
        <v>37867.166666666664</v>
      </c>
      <c r="AP32" s="139"/>
    </row>
    <row r="33" spans="1:42" s="153" customFormat="1" x14ac:dyDescent="0.25">
      <c r="A33" s="151"/>
      <c r="B33" s="151" t="s">
        <v>130</v>
      </c>
      <c r="C33" s="151">
        <f>SUM(C29:C32)</f>
        <v>1208893</v>
      </c>
      <c r="D33" s="151"/>
      <c r="E33" s="151">
        <f>SUM(E29:E32)</f>
        <v>67160.722222222219</v>
      </c>
      <c r="F33" s="151"/>
      <c r="G33" s="152">
        <v>67160.722222222219</v>
      </c>
      <c r="H33" s="152"/>
      <c r="I33" s="116">
        <v>67160.722222222219</v>
      </c>
      <c r="J33" s="116"/>
      <c r="K33" s="117">
        <v>67160.722222222219</v>
      </c>
      <c r="L33" s="117"/>
      <c r="M33" s="118">
        <v>67160.722222222219</v>
      </c>
      <c r="N33" s="118"/>
      <c r="O33" s="119">
        <v>67160.722222222219</v>
      </c>
      <c r="P33" s="119"/>
      <c r="Q33" s="120">
        <v>67160.722222222219</v>
      </c>
      <c r="R33" s="120"/>
      <c r="S33" s="121">
        <v>67160.722222222219</v>
      </c>
      <c r="T33" s="121"/>
      <c r="U33" s="118">
        <v>67160.722222222219</v>
      </c>
      <c r="V33" s="118"/>
      <c r="W33" s="117">
        <v>67160.722222222219</v>
      </c>
      <c r="X33" s="117"/>
      <c r="Y33" s="116">
        <v>67160.722222222219</v>
      </c>
      <c r="Z33" s="116"/>
      <c r="AA33" s="119">
        <v>67160.722222222219</v>
      </c>
      <c r="AB33" s="119"/>
      <c r="AC33" s="121">
        <v>67160.722222222219</v>
      </c>
      <c r="AD33" s="121"/>
      <c r="AE33" s="120">
        <v>67160.722222222219</v>
      </c>
      <c r="AF33" s="120"/>
      <c r="AG33" s="132">
        <v>67160.722222222219</v>
      </c>
      <c r="AH33" s="132"/>
      <c r="AI33" s="133">
        <v>67160.722222222219</v>
      </c>
      <c r="AJ33" s="133"/>
      <c r="AK33" s="134">
        <v>67160.722222222219</v>
      </c>
      <c r="AL33" s="134"/>
      <c r="AM33" s="117">
        <v>67160.722222222219</v>
      </c>
      <c r="AN33" s="117"/>
      <c r="AO33" s="118">
        <v>67160.722222222219</v>
      </c>
      <c r="AP33" s="118"/>
    </row>
    <row r="34" spans="1:42" s="57" customFormat="1" x14ac:dyDescent="0.25">
      <c r="A34" s="63">
        <v>441</v>
      </c>
      <c r="B34" s="63" t="s">
        <v>131</v>
      </c>
      <c r="C34" s="63">
        <v>3606693</v>
      </c>
      <c r="D34" s="63"/>
      <c r="E34" s="63">
        <f t="shared" si="7"/>
        <v>200371.83333333334</v>
      </c>
      <c r="F34" s="63"/>
      <c r="G34" s="150">
        <v>200371.83333333334</v>
      </c>
      <c r="H34" s="150"/>
      <c r="I34" s="137">
        <v>200371.83333333334</v>
      </c>
      <c r="J34" s="137"/>
      <c r="K34" s="138">
        <v>200371.83333333334</v>
      </c>
      <c r="L34" s="138"/>
      <c r="M34" s="139">
        <v>200371.83333333334</v>
      </c>
      <c r="N34" s="139"/>
      <c r="O34" s="140">
        <v>200371.83333333334</v>
      </c>
      <c r="P34" s="140"/>
      <c r="Q34" s="141">
        <v>200371.83333333334</v>
      </c>
      <c r="R34" s="141"/>
      <c r="S34" s="142">
        <v>200371.83333333334</v>
      </c>
      <c r="T34" s="142"/>
      <c r="U34" s="139">
        <v>200371.83333333334</v>
      </c>
      <c r="V34" s="139"/>
      <c r="W34" s="138">
        <v>200371.83333333334</v>
      </c>
      <c r="X34" s="138"/>
      <c r="Y34" s="137">
        <v>200371.83333333334</v>
      </c>
      <c r="Z34" s="137"/>
      <c r="AA34" s="140">
        <v>200371.83333333334</v>
      </c>
      <c r="AB34" s="140"/>
      <c r="AC34" s="142">
        <v>200371.83333333334</v>
      </c>
      <c r="AD34" s="142"/>
      <c r="AE34" s="141">
        <v>200371.83333333334</v>
      </c>
      <c r="AF34" s="141"/>
      <c r="AG34" s="143">
        <v>200371.83333333334</v>
      </c>
      <c r="AH34" s="143"/>
      <c r="AI34" s="144">
        <v>200371.83333333334</v>
      </c>
      <c r="AJ34" s="144"/>
      <c r="AK34" s="145">
        <v>200371.83333333334</v>
      </c>
      <c r="AL34" s="145"/>
      <c r="AM34" s="138">
        <v>200371.83333333334</v>
      </c>
      <c r="AN34" s="138"/>
      <c r="AO34" s="139">
        <v>200371.83333333334</v>
      </c>
      <c r="AP34" s="139"/>
    </row>
    <row r="35" spans="1:42" s="153" customFormat="1" x14ac:dyDescent="0.25">
      <c r="A35" s="151"/>
      <c r="B35" s="151" t="s">
        <v>132</v>
      </c>
      <c r="C35" s="151">
        <f>SUM(C34)</f>
        <v>3606693</v>
      </c>
      <c r="D35" s="151"/>
      <c r="E35" s="151">
        <f>SUM(E34)</f>
        <v>200371.83333333334</v>
      </c>
      <c r="F35" s="151"/>
      <c r="G35" s="152">
        <v>200371.83333333334</v>
      </c>
      <c r="H35" s="152"/>
      <c r="I35" s="116">
        <v>200371.83333333334</v>
      </c>
      <c r="J35" s="116"/>
      <c r="K35" s="117">
        <v>200371.83333333334</v>
      </c>
      <c r="L35" s="117"/>
      <c r="M35" s="118">
        <v>200371.83333333334</v>
      </c>
      <c r="N35" s="118"/>
      <c r="O35" s="119">
        <v>200371.83333333334</v>
      </c>
      <c r="P35" s="119"/>
      <c r="Q35" s="120">
        <v>200371.83333333334</v>
      </c>
      <c r="R35" s="120"/>
      <c r="S35" s="121">
        <v>200371.83333333334</v>
      </c>
      <c r="T35" s="121"/>
      <c r="U35" s="118">
        <v>200371.83333333334</v>
      </c>
      <c r="V35" s="118"/>
      <c r="W35" s="117">
        <v>200371.83333333334</v>
      </c>
      <c r="X35" s="117"/>
      <c r="Y35" s="116">
        <v>200371.83333333334</v>
      </c>
      <c r="Z35" s="116"/>
      <c r="AA35" s="119">
        <v>200371.83333333334</v>
      </c>
      <c r="AB35" s="119"/>
      <c r="AC35" s="121">
        <v>200371.83333333334</v>
      </c>
      <c r="AD35" s="121"/>
      <c r="AE35" s="120">
        <v>200371.83333333334</v>
      </c>
      <c r="AF35" s="120"/>
      <c r="AG35" s="132">
        <v>200371.83333333334</v>
      </c>
      <c r="AH35" s="132"/>
      <c r="AI35" s="133">
        <v>200371.83333333334</v>
      </c>
      <c r="AJ35" s="133"/>
      <c r="AK35" s="134">
        <v>200371.83333333334</v>
      </c>
      <c r="AL35" s="134"/>
      <c r="AM35" s="117">
        <v>200371.83333333334</v>
      </c>
      <c r="AN35" s="117"/>
      <c r="AO35" s="118">
        <v>200371.83333333334</v>
      </c>
      <c r="AP35" s="118"/>
    </row>
    <row r="36" spans="1:42" s="57" customFormat="1" x14ac:dyDescent="0.25">
      <c r="A36" s="63">
        <v>481</v>
      </c>
      <c r="B36" s="63" t="s">
        <v>133</v>
      </c>
      <c r="C36" s="63">
        <v>809317</v>
      </c>
      <c r="D36" s="244" t="s">
        <v>134</v>
      </c>
      <c r="E36" s="63">
        <f t="shared" si="7"/>
        <v>44962.055555555555</v>
      </c>
      <c r="F36" s="63"/>
      <c r="G36" s="150">
        <v>44962.055555555555</v>
      </c>
      <c r="H36" s="150"/>
      <c r="I36" s="137">
        <v>44962.055555555555</v>
      </c>
      <c r="J36" s="137"/>
      <c r="K36" s="138">
        <v>44962.055555555555</v>
      </c>
      <c r="L36" s="138"/>
      <c r="M36" s="139">
        <v>44962.055555555555</v>
      </c>
      <c r="N36" s="139"/>
      <c r="O36" s="140">
        <v>44962.055555555555</v>
      </c>
      <c r="P36" s="140"/>
      <c r="Q36" s="141">
        <v>44962.055555555555</v>
      </c>
      <c r="R36" s="141"/>
      <c r="S36" s="142">
        <v>44962.055555555555</v>
      </c>
      <c r="T36" s="142"/>
      <c r="U36" s="139">
        <v>44962.055555555555</v>
      </c>
      <c r="V36" s="139"/>
      <c r="W36" s="138">
        <v>44962.055555555555</v>
      </c>
      <c r="X36" s="138"/>
      <c r="Y36" s="137">
        <v>44962.055555555555</v>
      </c>
      <c r="Z36" s="137"/>
      <c r="AA36" s="140">
        <v>44962.055555555555</v>
      </c>
      <c r="AB36" s="140"/>
      <c r="AC36" s="142">
        <v>44962.055555555555</v>
      </c>
      <c r="AD36" s="142"/>
      <c r="AE36" s="141">
        <v>44962.055555555555</v>
      </c>
      <c r="AF36" s="141"/>
      <c r="AG36" s="143">
        <v>44962.055555555555</v>
      </c>
      <c r="AH36" s="143"/>
      <c r="AI36" s="144">
        <v>44962.055555555555</v>
      </c>
      <c r="AJ36" s="144"/>
      <c r="AK36" s="145">
        <v>44962.055555555555</v>
      </c>
      <c r="AL36" s="145"/>
      <c r="AM36" s="138">
        <v>44962.055555555555</v>
      </c>
      <c r="AN36" s="138"/>
      <c r="AO36" s="139">
        <v>44962.055555555555</v>
      </c>
      <c r="AP36" s="139"/>
    </row>
    <row r="37" spans="1:42" s="57" customFormat="1" x14ac:dyDescent="0.25">
      <c r="A37" s="63">
        <v>481</v>
      </c>
      <c r="B37" s="63" t="s">
        <v>135</v>
      </c>
      <c r="C37" s="63">
        <v>507112</v>
      </c>
      <c r="D37" s="244"/>
      <c r="E37" s="63">
        <f t="shared" si="7"/>
        <v>28172.888888888891</v>
      </c>
      <c r="F37" s="63"/>
      <c r="G37" s="150">
        <v>28172.888888888891</v>
      </c>
      <c r="H37" s="150"/>
      <c r="I37" s="116">
        <v>28172.888888888891</v>
      </c>
      <c r="J37" s="116"/>
      <c r="K37" s="117">
        <v>28172.888888888891</v>
      </c>
      <c r="L37" s="117"/>
      <c r="M37" s="118">
        <v>28172.888888888891</v>
      </c>
      <c r="N37" s="118"/>
      <c r="O37" s="119">
        <v>28172.888888888891</v>
      </c>
      <c r="P37" s="119"/>
      <c r="Q37" s="120">
        <v>28172.888888888891</v>
      </c>
      <c r="R37" s="120"/>
      <c r="S37" s="121">
        <v>28172.888888888891</v>
      </c>
      <c r="T37" s="121"/>
      <c r="U37" s="118">
        <v>28172.888888888891</v>
      </c>
      <c r="V37" s="118"/>
      <c r="W37" s="117">
        <v>28172.888888888891</v>
      </c>
      <c r="X37" s="117"/>
      <c r="Y37" s="116">
        <v>28172.888888888891</v>
      </c>
      <c r="Z37" s="116"/>
      <c r="AA37" s="119">
        <v>28172.888888888891</v>
      </c>
      <c r="AB37" s="119"/>
      <c r="AC37" s="121">
        <v>28172.888888888891</v>
      </c>
      <c r="AD37" s="121"/>
      <c r="AE37" s="120">
        <v>28172.888888888891</v>
      </c>
      <c r="AF37" s="120"/>
      <c r="AG37" s="132">
        <v>28172.888888888891</v>
      </c>
      <c r="AH37" s="132"/>
      <c r="AI37" s="133">
        <v>28172.888888888891</v>
      </c>
      <c r="AJ37" s="133"/>
      <c r="AK37" s="134">
        <v>28172.888888888891</v>
      </c>
      <c r="AL37" s="134"/>
      <c r="AM37" s="117">
        <v>28172.888888888891</v>
      </c>
      <c r="AN37" s="117"/>
      <c r="AO37" s="118">
        <v>28172.888888888891</v>
      </c>
      <c r="AP37" s="118"/>
    </row>
    <row r="38" spans="1:42" s="57" customFormat="1" x14ac:dyDescent="0.25">
      <c r="A38" s="63">
        <v>481</v>
      </c>
      <c r="B38" s="63" t="s">
        <v>136</v>
      </c>
      <c r="C38" s="63">
        <v>938451</v>
      </c>
      <c r="D38" s="244"/>
      <c r="E38" s="63">
        <f t="shared" si="7"/>
        <v>52136.166666666664</v>
      </c>
      <c r="F38" s="63"/>
      <c r="G38" s="150">
        <v>52136.166666666664</v>
      </c>
      <c r="H38" s="150"/>
      <c r="I38" s="137">
        <v>52136.166666666664</v>
      </c>
      <c r="J38" s="137"/>
      <c r="K38" s="138">
        <v>52136.166666666664</v>
      </c>
      <c r="L38" s="138"/>
      <c r="M38" s="139">
        <v>52136.166666666664</v>
      </c>
      <c r="N38" s="139"/>
      <c r="O38" s="140">
        <v>52136.166666666664</v>
      </c>
      <c r="P38" s="140"/>
      <c r="Q38" s="141">
        <v>52136.166666666664</v>
      </c>
      <c r="R38" s="141"/>
      <c r="S38" s="142">
        <v>52136.166666666664</v>
      </c>
      <c r="T38" s="142"/>
      <c r="U38" s="139">
        <v>52136.166666666664</v>
      </c>
      <c r="V38" s="139"/>
      <c r="W38" s="138">
        <v>52136.166666666664</v>
      </c>
      <c r="X38" s="138"/>
      <c r="Y38" s="137">
        <v>52136.166666666664</v>
      </c>
      <c r="Z38" s="137"/>
      <c r="AA38" s="140">
        <v>52136.166666666664</v>
      </c>
      <c r="AB38" s="140"/>
      <c r="AC38" s="142">
        <v>52136.166666666664</v>
      </c>
      <c r="AD38" s="142"/>
      <c r="AE38" s="141">
        <v>52136.166666666664</v>
      </c>
      <c r="AF38" s="141"/>
      <c r="AG38" s="143">
        <v>52136.166666666664</v>
      </c>
      <c r="AH38" s="143"/>
      <c r="AI38" s="144">
        <v>52136.166666666664</v>
      </c>
      <c r="AJ38" s="144"/>
      <c r="AK38" s="145">
        <v>52136.166666666664</v>
      </c>
      <c r="AL38" s="145"/>
      <c r="AM38" s="138">
        <v>52136.166666666664</v>
      </c>
      <c r="AN38" s="138"/>
      <c r="AO38" s="139">
        <v>52136.166666666664</v>
      </c>
      <c r="AP38" s="139"/>
    </row>
    <row r="39" spans="1:42" s="57" customFormat="1" x14ac:dyDescent="0.25">
      <c r="A39" s="63">
        <v>481</v>
      </c>
      <c r="B39" s="63" t="s">
        <v>137</v>
      </c>
      <c r="C39" s="63">
        <v>2882458</v>
      </c>
      <c r="D39" s="244"/>
      <c r="E39" s="63">
        <f t="shared" si="7"/>
        <v>160136.55555555556</v>
      </c>
      <c r="F39" s="63"/>
      <c r="G39" s="150">
        <v>160136.55555555556</v>
      </c>
      <c r="H39" s="150"/>
      <c r="I39" s="116">
        <v>160136.55555555556</v>
      </c>
      <c r="J39" s="116"/>
      <c r="K39" s="117">
        <v>160136.55555555556</v>
      </c>
      <c r="L39" s="117"/>
      <c r="M39" s="118">
        <v>160136.55555555556</v>
      </c>
      <c r="N39" s="118"/>
      <c r="O39" s="119">
        <v>160136.55555555556</v>
      </c>
      <c r="P39" s="119"/>
      <c r="Q39" s="120">
        <v>160136.55555555556</v>
      </c>
      <c r="R39" s="120"/>
      <c r="S39" s="121">
        <v>160136.55555555556</v>
      </c>
      <c r="T39" s="121"/>
      <c r="U39" s="118">
        <v>160136.55555555556</v>
      </c>
      <c r="V39" s="118"/>
      <c r="W39" s="117">
        <v>160136.55555555556</v>
      </c>
      <c r="X39" s="117"/>
      <c r="Y39" s="116">
        <v>160136.55555555556</v>
      </c>
      <c r="Z39" s="116"/>
      <c r="AA39" s="119">
        <v>160136.55555555556</v>
      </c>
      <c r="AB39" s="119"/>
      <c r="AC39" s="121">
        <v>160136.55555555556</v>
      </c>
      <c r="AD39" s="121"/>
      <c r="AE39" s="120">
        <v>160136.55555555556</v>
      </c>
      <c r="AF39" s="120"/>
      <c r="AG39" s="132">
        <v>160136.55555555556</v>
      </c>
      <c r="AH39" s="132"/>
      <c r="AI39" s="133">
        <v>160136.55555555556</v>
      </c>
      <c r="AJ39" s="133"/>
      <c r="AK39" s="134">
        <v>160136.55555555556</v>
      </c>
      <c r="AL39" s="134"/>
      <c r="AM39" s="117">
        <v>160136.55555555556</v>
      </c>
      <c r="AN39" s="117"/>
      <c r="AO39" s="118">
        <v>160136.55555555556</v>
      </c>
      <c r="AP39" s="118"/>
    </row>
    <row r="40" spans="1:42" s="57" customFormat="1" x14ac:dyDescent="0.25">
      <c r="A40" s="63">
        <v>481</v>
      </c>
      <c r="B40" s="63" t="s">
        <v>138</v>
      </c>
      <c r="C40" s="63">
        <v>8976944</v>
      </c>
      <c r="D40" s="244"/>
      <c r="E40" s="63">
        <f t="shared" si="7"/>
        <v>498719.11111111112</v>
      </c>
      <c r="F40" s="63"/>
      <c r="G40" s="150">
        <v>498719.11111111112</v>
      </c>
      <c r="H40" s="150"/>
      <c r="I40" s="137">
        <v>498719.11111111112</v>
      </c>
      <c r="J40" s="137"/>
      <c r="K40" s="138">
        <v>498719.11111111112</v>
      </c>
      <c r="L40" s="138"/>
      <c r="M40" s="139">
        <v>498719.11111111112</v>
      </c>
      <c r="N40" s="139"/>
      <c r="O40" s="140">
        <v>498719.11111111112</v>
      </c>
      <c r="P40" s="140"/>
      <c r="Q40" s="141">
        <v>498719.11111111112</v>
      </c>
      <c r="R40" s="141"/>
      <c r="S40" s="142">
        <v>498719.11111111112</v>
      </c>
      <c r="T40" s="142"/>
      <c r="U40" s="139">
        <v>498719.11111111112</v>
      </c>
      <c r="V40" s="139"/>
      <c r="W40" s="138">
        <v>498719.11111111112</v>
      </c>
      <c r="X40" s="138"/>
      <c r="Y40" s="137">
        <v>498719.11111111112</v>
      </c>
      <c r="Z40" s="137"/>
      <c r="AA40" s="140">
        <v>498719.11111111112</v>
      </c>
      <c r="AB40" s="140"/>
      <c r="AC40" s="142">
        <v>498719.11111111112</v>
      </c>
      <c r="AD40" s="142"/>
      <c r="AE40" s="141">
        <v>498719.11111111112</v>
      </c>
      <c r="AF40" s="141"/>
      <c r="AG40" s="143">
        <v>498719.11111111112</v>
      </c>
      <c r="AH40" s="143"/>
      <c r="AI40" s="144">
        <v>498719.11111111112</v>
      </c>
      <c r="AJ40" s="144"/>
      <c r="AK40" s="145">
        <v>498719.11111111112</v>
      </c>
      <c r="AL40" s="145"/>
      <c r="AM40" s="138">
        <v>498719.11111111112</v>
      </c>
      <c r="AN40" s="138"/>
      <c r="AO40" s="139">
        <v>498719.11111111112</v>
      </c>
      <c r="AP40" s="139"/>
    </row>
    <row r="41" spans="1:42" s="57" customFormat="1" x14ac:dyDescent="0.25">
      <c r="A41" s="63">
        <v>482</v>
      </c>
      <c r="B41" s="63" t="s">
        <v>139</v>
      </c>
      <c r="C41" s="63">
        <v>334781</v>
      </c>
      <c r="D41" s="244"/>
      <c r="E41" s="63">
        <f t="shared" si="7"/>
        <v>18598.944444444445</v>
      </c>
      <c r="F41" s="63"/>
      <c r="G41" s="150">
        <v>18598.944444444445</v>
      </c>
      <c r="H41" s="150"/>
      <c r="I41" s="116">
        <v>18598.944444444445</v>
      </c>
      <c r="J41" s="116"/>
      <c r="K41" s="117">
        <v>18598.944444444445</v>
      </c>
      <c r="L41" s="117"/>
      <c r="M41" s="118">
        <v>18598.944444444445</v>
      </c>
      <c r="N41" s="118"/>
      <c r="O41" s="119">
        <v>18598.944444444445</v>
      </c>
      <c r="P41" s="119"/>
      <c r="Q41" s="120">
        <v>18598.944444444445</v>
      </c>
      <c r="R41" s="120"/>
      <c r="S41" s="121">
        <v>18598.944444444445</v>
      </c>
      <c r="T41" s="121"/>
      <c r="U41" s="118">
        <v>18598.944444444445</v>
      </c>
      <c r="V41" s="118"/>
      <c r="W41" s="117">
        <v>18598.944444444445</v>
      </c>
      <c r="X41" s="117"/>
      <c r="Y41" s="116">
        <v>18598.944444444445</v>
      </c>
      <c r="Z41" s="116"/>
      <c r="AA41" s="119">
        <v>18598.944444444445</v>
      </c>
      <c r="AB41" s="119"/>
      <c r="AC41" s="121">
        <v>18598.944444444445</v>
      </c>
      <c r="AD41" s="121"/>
      <c r="AE41" s="120">
        <v>18598.944444444445</v>
      </c>
      <c r="AF41" s="120"/>
      <c r="AG41" s="132">
        <v>18598.944444444445</v>
      </c>
      <c r="AH41" s="132"/>
      <c r="AI41" s="133">
        <v>18598.944444444445</v>
      </c>
      <c r="AJ41" s="133"/>
      <c r="AK41" s="134">
        <v>18598.944444444445</v>
      </c>
      <c r="AL41" s="134"/>
      <c r="AM41" s="117">
        <v>18598.944444444445</v>
      </c>
      <c r="AN41" s="117"/>
      <c r="AO41" s="118">
        <v>18598.944444444445</v>
      </c>
      <c r="AP41" s="118"/>
    </row>
    <row r="42" spans="1:42" s="57" customFormat="1" x14ac:dyDescent="0.25">
      <c r="A42" s="63">
        <v>482</v>
      </c>
      <c r="B42" s="63" t="s">
        <v>140</v>
      </c>
      <c r="C42" s="63">
        <v>5743</v>
      </c>
      <c r="D42" s="244"/>
      <c r="E42" s="63">
        <f t="shared" si="7"/>
        <v>319.05555555555554</v>
      </c>
      <c r="F42" s="63"/>
      <c r="G42" s="150">
        <v>319.05555555555554</v>
      </c>
      <c r="H42" s="150"/>
      <c r="I42" s="137">
        <v>319.05555555555554</v>
      </c>
      <c r="J42" s="137"/>
      <c r="K42" s="138">
        <v>319.05555555555554</v>
      </c>
      <c r="L42" s="138"/>
      <c r="M42" s="139">
        <v>319.05555555555554</v>
      </c>
      <c r="N42" s="139"/>
      <c r="O42" s="140">
        <v>319.05555555555554</v>
      </c>
      <c r="P42" s="140"/>
      <c r="Q42" s="141">
        <v>319.05555555555554</v>
      </c>
      <c r="R42" s="141"/>
      <c r="S42" s="142">
        <v>319.05555555555554</v>
      </c>
      <c r="T42" s="142"/>
      <c r="U42" s="139">
        <v>319.05555555555554</v>
      </c>
      <c r="V42" s="139"/>
      <c r="W42" s="138">
        <v>319.05555555555554</v>
      </c>
      <c r="X42" s="138"/>
      <c r="Y42" s="137">
        <v>319.05555555555554</v>
      </c>
      <c r="Z42" s="137"/>
      <c r="AA42" s="140">
        <v>319.05555555555554</v>
      </c>
      <c r="AB42" s="140"/>
      <c r="AC42" s="142">
        <v>319.05555555555554</v>
      </c>
      <c r="AD42" s="142"/>
      <c r="AE42" s="141">
        <v>319.05555555555554</v>
      </c>
      <c r="AF42" s="141"/>
      <c r="AG42" s="143">
        <v>319.05555555555554</v>
      </c>
      <c r="AH42" s="143"/>
      <c r="AI42" s="144">
        <v>319.05555555555554</v>
      </c>
      <c r="AJ42" s="144"/>
      <c r="AK42" s="145">
        <v>319.05555555555554</v>
      </c>
      <c r="AL42" s="145"/>
      <c r="AM42" s="138">
        <v>319.05555555555554</v>
      </c>
      <c r="AN42" s="138"/>
      <c r="AO42" s="139">
        <v>319.05555555555554</v>
      </c>
      <c r="AP42" s="139"/>
    </row>
    <row r="43" spans="1:42" s="57" customFormat="1" x14ac:dyDescent="0.25">
      <c r="A43" s="63">
        <v>483</v>
      </c>
      <c r="B43" s="63" t="s">
        <v>141</v>
      </c>
      <c r="C43" s="63">
        <v>1651394</v>
      </c>
      <c r="D43" s="244"/>
      <c r="E43" s="63">
        <f t="shared" si="7"/>
        <v>91744.111111111109</v>
      </c>
      <c r="F43" s="63"/>
      <c r="G43" s="150">
        <v>91744.111111111109</v>
      </c>
      <c r="H43" s="150"/>
      <c r="I43" s="116">
        <v>91744.111111111109</v>
      </c>
      <c r="J43" s="116"/>
      <c r="K43" s="117">
        <v>91744.111111111109</v>
      </c>
      <c r="L43" s="117"/>
      <c r="M43" s="118">
        <v>91744.111111111109</v>
      </c>
      <c r="N43" s="118"/>
      <c r="O43" s="119">
        <v>91744.111111111109</v>
      </c>
      <c r="P43" s="119"/>
      <c r="Q43" s="120">
        <v>91744.111111111109</v>
      </c>
      <c r="R43" s="120"/>
      <c r="S43" s="121">
        <v>91744.111111111109</v>
      </c>
      <c r="T43" s="121"/>
      <c r="U43" s="118">
        <v>91744.111111111109</v>
      </c>
      <c r="V43" s="118"/>
      <c r="W43" s="117">
        <v>91744.111111111109</v>
      </c>
      <c r="X43" s="117"/>
      <c r="Y43" s="116">
        <v>91744.111111111109</v>
      </c>
      <c r="Z43" s="116"/>
      <c r="AA43" s="119">
        <v>91744.111111111109</v>
      </c>
      <c r="AB43" s="119"/>
      <c r="AC43" s="121">
        <v>91744.111111111109</v>
      </c>
      <c r="AD43" s="121"/>
      <c r="AE43" s="120">
        <v>91744.111111111109</v>
      </c>
      <c r="AF43" s="120"/>
      <c r="AG43" s="132">
        <v>91744.111111111109</v>
      </c>
      <c r="AH43" s="132"/>
      <c r="AI43" s="133">
        <v>91744.111111111109</v>
      </c>
      <c r="AJ43" s="133"/>
      <c r="AK43" s="134">
        <v>91744.111111111109</v>
      </c>
      <c r="AL43" s="134"/>
      <c r="AM43" s="117">
        <v>91744.111111111109</v>
      </c>
      <c r="AN43" s="117"/>
      <c r="AO43" s="118">
        <v>91744.111111111109</v>
      </c>
      <c r="AP43" s="118"/>
    </row>
    <row r="44" spans="1:42" s="57" customFormat="1" x14ac:dyDescent="0.25">
      <c r="A44" s="63">
        <v>483</v>
      </c>
      <c r="B44" s="63" t="s">
        <v>142</v>
      </c>
      <c r="C44" s="63">
        <v>4715808</v>
      </c>
      <c r="D44" s="244"/>
      <c r="E44" s="63">
        <f t="shared" si="7"/>
        <v>261989.33333333334</v>
      </c>
      <c r="F44" s="63"/>
      <c r="G44" s="150">
        <v>261989.33333333334</v>
      </c>
      <c r="H44" s="150"/>
      <c r="I44" s="137">
        <v>261989.33333333334</v>
      </c>
      <c r="J44" s="137"/>
      <c r="K44" s="138">
        <v>261989.33333333334</v>
      </c>
      <c r="L44" s="138"/>
      <c r="M44" s="139">
        <v>261989.33333333334</v>
      </c>
      <c r="N44" s="139"/>
      <c r="O44" s="140">
        <v>261989.33333333334</v>
      </c>
      <c r="P44" s="140"/>
      <c r="Q44" s="141">
        <v>261989.33333333334</v>
      </c>
      <c r="R44" s="141"/>
      <c r="S44" s="142">
        <v>261989.33333333334</v>
      </c>
      <c r="T44" s="142"/>
      <c r="U44" s="139">
        <v>261989.33333333334</v>
      </c>
      <c r="V44" s="139"/>
      <c r="W44" s="138">
        <v>261989.33333333334</v>
      </c>
      <c r="X44" s="138"/>
      <c r="Y44" s="137">
        <v>261989.33333333334</v>
      </c>
      <c r="Z44" s="137"/>
      <c r="AA44" s="140">
        <v>261989.33333333334</v>
      </c>
      <c r="AB44" s="140"/>
      <c r="AC44" s="142">
        <v>261989.33333333334</v>
      </c>
      <c r="AD44" s="142"/>
      <c r="AE44" s="141">
        <v>261989.33333333334</v>
      </c>
      <c r="AF44" s="141"/>
      <c r="AG44" s="143">
        <v>261989.33333333334</v>
      </c>
      <c r="AH44" s="143"/>
      <c r="AI44" s="144">
        <v>261989.33333333334</v>
      </c>
      <c r="AJ44" s="144"/>
      <c r="AK44" s="145">
        <v>261989.33333333334</v>
      </c>
      <c r="AL44" s="145"/>
      <c r="AM44" s="138">
        <v>261989.33333333334</v>
      </c>
      <c r="AN44" s="138"/>
      <c r="AO44" s="139">
        <v>261989.33333333334</v>
      </c>
      <c r="AP44" s="139"/>
    </row>
    <row r="45" spans="1:42" s="57" customFormat="1" x14ac:dyDescent="0.25">
      <c r="A45" s="63">
        <v>483</v>
      </c>
      <c r="B45" s="63" t="s">
        <v>143</v>
      </c>
      <c r="C45" s="63">
        <v>433214</v>
      </c>
      <c r="D45" s="244"/>
      <c r="E45" s="63">
        <f t="shared" si="7"/>
        <v>24067.444444444445</v>
      </c>
      <c r="F45" s="63"/>
      <c r="G45" s="150">
        <v>24067.444444444445</v>
      </c>
      <c r="H45" s="150"/>
      <c r="I45" s="116">
        <v>24067.444444444445</v>
      </c>
      <c r="J45" s="116"/>
      <c r="K45" s="117">
        <v>24067.444444444445</v>
      </c>
      <c r="L45" s="117"/>
      <c r="M45" s="118">
        <v>24067.444444444445</v>
      </c>
      <c r="N45" s="118"/>
      <c r="O45" s="119">
        <v>24067.444444444445</v>
      </c>
      <c r="P45" s="119"/>
      <c r="Q45" s="120">
        <v>24067.444444444445</v>
      </c>
      <c r="R45" s="120"/>
      <c r="S45" s="121">
        <v>24067.444444444445</v>
      </c>
      <c r="T45" s="121"/>
      <c r="U45" s="118">
        <v>24067.444444444445</v>
      </c>
      <c r="V45" s="118"/>
      <c r="W45" s="117">
        <v>24067.444444444445</v>
      </c>
      <c r="X45" s="117"/>
      <c r="Y45" s="116">
        <v>24067.444444444445</v>
      </c>
      <c r="Z45" s="116"/>
      <c r="AA45" s="119">
        <v>24067.444444444445</v>
      </c>
      <c r="AB45" s="119"/>
      <c r="AC45" s="121">
        <v>24067.444444444445</v>
      </c>
      <c r="AD45" s="121"/>
      <c r="AE45" s="120">
        <v>24067.444444444445</v>
      </c>
      <c r="AF45" s="120"/>
      <c r="AG45" s="132">
        <v>24067.444444444445</v>
      </c>
      <c r="AH45" s="132"/>
      <c r="AI45" s="133">
        <v>24067.444444444445</v>
      </c>
      <c r="AJ45" s="133"/>
      <c r="AK45" s="134">
        <v>24067.444444444445</v>
      </c>
      <c r="AL45" s="134"/>
      <c r="AM45" s="117">
        <v>24067.444444444445</v>
      </c>
      <c r="AN45" s="117">
        <v>0</v>
      </c>
      <c r="AO45" s="118">
        <v>24067.444444444445</v>
      </c>
      <c r="AP45" s="118"/>
    </row>
    <row r="46" spans="1:42" s="153" customFormat="1" ht="12.75" x14ac:dyDescent="0.2">
      <c r="A46" s="151"/>
      <c r="B46" s="151" t="s">
        <v>144</v>
      </c>
      <c r="C46" s="151">
        <f>SUM(C36:C45)</f>
        <v>21255222</v>
      </c>
      <c r="D46" s="151"/>
      <c r="E46" s="151">
        <f>SUM(E36:E45)</f>
        <v>1180845.6666666667</v>
      </c>
      <c r="F46" s="151"/>
      <c r="G46" s="152">
        <v>1180845.6666666667</v>
      </c>
      <c r="H46" s="152"/>
      <c r="I46" s="137">
        <v>1180845.6666666667</v>
      </c>
      <c r="J46" s="137"/>
      <c r="K46" s="138">
        <v>1180845.6666666667</v>
      </c>
      <c r="L46" s="138"/>
      <c r="M46" s="139">
        <v>1180845.6666666667</v>
      </c>
      <c r="N46" s="139"/>
      <c r="O46" s="140">
        <v>1180845.6666666667</v>
      </c>
      <c r="P46" s="140"/>
      <c r="Q46" s="141">
        <v>1180845.6666666667</v>
      </c>
      <c r="R46" s="141"/>
      <c r="S46" s="142">
        <v>1180845.6666666667</v>
      </c>
      <c r="T46" s="142"/>
      <c r="U46" s="139">
        <v>1180845.6666666667</v>
      </c>
      <c r="V46" s="139"/>
      <c r="W46" s="138">
        <v>1180845.6666666667</v>
      </c>
      <c r="X46" s="138"/>
      <c r="Y46" s="137">
        <v>1180845.6666666667</v>
      </c>
      <c r="Z46" s="137"/>
      <c r="AA46" s="140">
        <v>1180845.6666666667</v>
      </c>
      <c r="AB46" s="140"/>
      <c r="AC46" s="142">
        <v>1180845.6666666667</v>
      </c>
      <c r="AD46" s="142"/>
      <c r="AE46" s="141">
        <v>1180845.6666666667</v>
      </c>
      <c r="AF46" s="141"/>
      <c r="AG46" s="143">
        <v>1180845.6666666667</v>
      </c>
      <c r="AH46" s="143"/>
      <c r="AI46" s="144">
        <v>1180845.6666666667</v>
      </c>
      <c r="AJ46" s="144"/>
      <c r="AK46" s="145">
        <v>1180845.6666666667</v>
      </c>
      <c r="AL46" s="145"/>
      <c r="AM46" s="138">
        <v>1180845.6666666667</v>
      </c>
      <c r="AN46" s="138"/>
      <c r="AO46" s="139">
        <v>1180845.6666666667</v>
      </c>
      <c r="AP46" s="139"/>
    </row>
    <row r="47" spans="1:42" s="57" customFormat="1" x14ac:dyDescent="0.25">
      <c r="A47" s="63"/>
      <c r="B47" s="63"/>
      <c r="C47" s="63"/>
      <c r="D47" s="63"/>
      <c r="E47" s="63"/>
      <c r="F47" s="63"/>
      <c r="G47" s="149"/>
      <c r="H47" s="149"/>
      <c r="I47" s="116"/>
      <c r="J47" s="116"/>
      <c r="K47" s="117"/>
      <c r="L47" s="117"/>
      <c r="M47" s="118"/>
      <c r="N47" s="118"/>
      <c r="O47" s="119"/>
      <c r="P47" s="119"/>
      <c r="Q47" s="120"/>
      <c r="R47" s="120"/>
      <c r="S47" s="121"/>
      <c r="T47" s="121"/>
      <c r="U47" s="118"/>
      <c r="V47" s="118"/>
      <c r="W47" s="117"/>
      <c r="X47" s="117"/>
      <c r="Y47" s="116"/>
      <c r="Z47" s="116"/>
      <c r="AA47" s="119"/>
      <c r="AB47" s="119"/>
      <c r="AC47" s="121"/>
      <c r="AD47" s="121"/>
      <c r="AE47" s="120"/>
      <c r="AF47" s="120"/>
      <c r="AG47" s="132"/>
      <c r="AH47" s="132"/>
      <c r="AI47" s="133"/>
      <c r="AJ47" s="133"/>
      <c r="AK47" s="134"/>
      <c r="AL47" s="134"/>
      <c r="AM47" s="117"/>
      <c r="AN47" s="117"/>
      <c r="AO47" s="118"/>
      <c r="AP47" s="118"/>
    </row>
    <row r="48" spans="1:42" x14ac:dyDescent="0.25">
      <c r="A48" s="60"/>
      <c r="B48" s="60"/>
      <c r="C48" s="60"/>
      <c r="D48" s="60"/>
      <c r="E48" s="60"/>
      <c r="F48" s="114"/>
      <c r="G48" s="150"/>
      <c r="H48" s="150"/>
      <c r="I48" s="137"/>
      <c r="J48" s="137"/>
      <c r="K48" s="138"/>
      <c r="L48" s="138"/>
      <c r="M48" s="139"/>
      <c r="N48" s="139"/>
      <c r="O48" s="140"/>
      <c r="P48" s="140"/>
      <c r="Q48" s="141"/>
      <c r="R48" s="141"/>
      <c r="S48" s="142"/>
      <c r="T48" s="142"/>
      <c r="U48" s="139"/>
      <c r="V48" s="139"/>
      <c r="W48" s="138"/>
      <c r="X48" s="138"/>
      <c r="Y48" s="137"/>
      <c r="Z48" s="137"/>
      <c r="AA48" s="140"/>
      <c r="AB48" s="140"/>
      <c r="AC48" s="142"/>
      <c r="AD48" s="142"/>
      <c r="AE48" s="141"/>
      <c r="AF48" s="141"/>
      <c r="AG48" s="143"/>
      <c r="AH48" s="143"/>
      <c r="AI48" s="144"/>
      <c r="AJ48" s="144"/>
      <c r="AK48" s="145"/>
      <c r="AL48" s="145"/>
      <c r="AM48" s="138"/>
      <c r="AN48" s="138"/>
      <c r="AO48" s="139"/>
      <c r="AP48" s="139"/>
    </row>
    <row r="49" spans="1:42" x14ac:dyDescent="0.25">
      <c r="A49" s="60">
        <v>327</v>
      </c>
      <c r="B49" s="60" t="s">
        <v>145</v>
      </c>
      <c r="C49" s="60"/>
      <c r="D49" s="60"/>
      <c r="E49" s="60"/>
      <c r="F49" s="114"/>
      <c r="G49" s="149"/>
      <c r="H49" s="149"/>
      <c r="I49" s="116"/>
      <c r="J49" s="116"/>
      <c r="K49" s="117"/>
      <c r="L49" s="117"/>
      <c r="M49" s="118"/>
      <c r="N49" s="118"/>
      <c r="O49" s="119"/>
      <c r="P49" s="119"/>
      <c r="Q49" s="120"/>
      <c r="R49" s="120"/>
      <c r="S49" s="154">
        <v>3397144.8</v>
      </c>
      <c r="T49" s="121"/>
      <c r="U49" s="118"/>
      <c r="V49" s="118"/>
      <c r="W49" s="117"/>
      <c r="X49" s="117"/>
      <c r="Y49" s="116"/>
      <c r="Z49" s="116"/>
      <c r="AA49" s="119"/>
      <c r="AB49" s="119"/>
      <c r="AC49" s="121"/>
      <c r="AD49" s="121"/>
      <c r="AE49" s="120"/>
      <c r="AF49" s="120"/>
      <c r="AG49" s="132"/>
      <c r="AH49" s="132"/>
      <c r="AI49" s="133"/>
      <c r="AJ49" s="133"/>
      <c r="AK49" s="134"/>
      <c r="AL49" s="134"/>
      <c r="AM49" s="117"/>
      <c r="AN49" s="117"/>
      <c r="AO49" s="118"/>
      <c r="AP49" s="118"/>
    </row>
    <row r="50" spans="1:42" x14ac:dyDescent="0.25">
      <c r="A50" s="60">
        <v>328</v>
      </c>
      <c r="B50" s="60" t="s">
        <v>146</v>
      </c>
      <c r="C50" s="60"/>
      <c r="D50" s="60"/>
      <c r="E50" s="60"/>
      <c r="F50" s="114"/>
      <c r="G50" s="150"/>
      <c r="H50" s="150"/>
      <c r="I50" s="137"/>
      <c r="J50" s="137"/>
      <c r="K50" s="138"/>
      <c r="L50" s="138"/>
      <c r="M50" s="139"/>
      <c r="N50" s="139"/>
      <c r="O50" s="140"/>
      <c r="P50" s="140"/>
      <c r="Q50" s="141"/>
      <c r="R50" s="141"/>
      <c r="S50" s="155">
        <v>341894.86</v>
      </c>
      <c r="T50" s="142"/>
      <c r="U50" s="139"/>
      <c r="V50" s="139"/>
      <c r="W50" s="138"/>
      <c r="X50" s="138"/>
      <c r="Y50" s="137"/>
      <c r="Z50" s="137"/>
      <c r="AA50" s="140"/>
      <c r="AB50" s="140"/>
      <c r="AC50" s="142"/>
      <c r="AD50" s="142"/>
      <c r="AE50" s="141"/>
      <c r="AF50" s="141"/>
      <c r="AG50" s="143"/>
      <c r="AH50" s="143"/>
      <c r="AI50" s="144"/>
      <c r="AJ50" s="144"/>
      <c r="AK50" s="145"/>
      <c r="AL50" s="145"/>
      <c r="AM50" s="138"/>
      <c r="AN50" s="138"/>
      <c r="AO50" s="139"/>
      <c r="AP50" s="139"/>
    </row>
    <row r="51" spans="1:42" x14ac:dyDescent="0.25">
      <c r="A51" s="60">
        <v>314</v>
      </c>
      <c r="B51" s="60" t="s">
        <v>147</v>
      </c>
      <c r="C51" s="60"/>
      <c r="D51" s="60"/>
      <c r="E51" s="60"/>
      <c r="F51" s="114"/>
      <c r="G51" s="149"/>
      <c r="H51" s="149"/>
      <c r="I51" s="116"/>
      <c r="J51" s="116"/>
      <c r="K51" s="117"/>
      <c r="L51" s="117"/>
      <c r="M51" s="118"/>
      <c r="N51" s="118"/>
      <c r="O51" s="119"/>
      <c r="P51" s="119"/>
      <c r="Q51" s="120"/>
      <c r="R51" s="120"/>
      <c r="S51" s="154">
        <v>335900</v>
      </c>
      <c r="T51" s="121"/>
      <c r="U51" s="118"/>
      <c r="V51" s="118"/>
      <c r="W51" s="117"/>
      <c r="X51" s="117"/>
      <c r="Y51" s="116"/>
      <c r="Z51" s="116"/>
      <c r="AA51" s="119"/>
      <c r="AB51" s="119"/>
      <c r="AC51" s="121"/>
      <c r="AD51" s="121"/>
      <c r="AE51" s="120"/>
      <c r="AF51" s="120"/>
      <c r="AG51" s="132"/>
      <c r="AH51" s="132"/>
      <c r="AI51" s="133"/>
      <c r="AJ51" s="133"/>
      <c r="AK51" s="134"/>
      <c r="AL51" s="134"/>
      <c r="AM51" s="117"/>
      <c r="AN51" s="117"/>
      <c r="AO51" s="118"/>
      <c r="AP51" s="118"/>
    </row>
    <row r="52" spans="1:42" x14ac:dyDescent="0.25">
      <c r="A52" s="60">
        <v>314</v>
      </c>
      <c r="B52" s="60" t="s">
        <v>148</v>
      </c>
      <c r="C52" s="60"/>
      <c r="D52" s="60"/>
      <c r="E52" s="60"/>
      <c r="F52" s="114"/>
      <c r="G52" s="150"/>
      <c r="H52" s="150"/>
      <c r="I52" s="137"/>
      <c r="J52" s="137"/>
      <c r="K52" s="138"/>
      <c r="L52" s="138"/>
      <c r="M52" s="139"/>
      <c r="N52" s="139"/>
      <c r="O52" s="140"/>
      <c r="P52" s="140"/>
      <c r="Q52" s="141"/>
      <c r="R52" s="141"/>
      <c r="S52" s="155">
        <v>27925</v>
      </c>
      <c r="T52" s="142"/>
      <c r="U52" s="139"/>
      <c r="V52" s="139"/>
      <c r="W52" s="138"/>
      <c r="X52" s="138"/>
      <c r="Y52" s="137"/>
      <c r="Z52" s="137"/>
      <c r="AA52" s="140"/>
      <c r="AB52" s="140"/>
      <c r="AC52" s="142"/>
      <c r="AD52" s="142"/>
      <c r="AE52" s="141"/>
      <c r="AF52" s="141"/>
      <c r="AG52" s="143"/>
      <c r="AH52" s="143"/>
      <c r="AI52" s="144"/>
      <c r="AJ52" s="144"/>
      <c r="AK52" s="145"/>
      <c r="AL52" s="145"/>
      <c r="AM52" s="138"/>
      <c r="AN52" s="138"/>
      <c r="AO52" s="139"/>
      <c r="AP52" s="139"/>
    </row>
    <row r="53" spans="1:42" x14ac:dyDescent="0.25">
      <c r="A53" s="60">
        <v>314</v>
      </c>
      <c r="B53" s="60" t="s">
        <v>149</v>
      </c>
      <c r="C53" s="60"/>
      <c r="D53" s="60"/>
      <c r="E53" s="60"/>
      <c r="F53" s="114"/>
      <c r="G53" s="149"/>
      <c r="H53" s="149"/>
      <c r="I53" s="116"/>
      <c r="J53" s="116"/>
      <c r="K53" s="117"/>
      <c r="L53" s="117"/>
      <c r="M53" s="118"/>
      <c r="N53" s="118"/>
      <c r="O53" s="119"/>
      <c r="P53" s="119"/>
      <c r="Q53" s="120"/>
      <c r="R53" s="120"/>
      <c r="S53" s="154">
        <v>52992</v>
      </c>
      <c r="T53" s="121"/>
      <c r="U53" s="118"/>
      <c r="V53" s="118"/>
      <c r="W53" s="117"/>
      <c r="X53" s="117"/>
      <c r="Y53" s="116"/>
      <c r="Z53" s="116"/>
      <c r="AA53" s="119"/>
      <c r="AB53" s="119"/>
      <c r="AC53" s="121"/>
      <c r="AD53" s="121"/>
      <c r="AE53" s="120"/>
      <c r="AF53" s="120"/>
      <c r="AG53" s="132"/>
      <c r="AH53" s="132"/>
      <c r="AI53" s="133"/>
      <c r="AJ53" s="133"/>
      <c r="AK53" s="134"/>
      <c r="AL53" s="134"/>
      <c r="AM53" s="117"/>
      <c r="AN53" s="117"/>
      <c r="AO53" s="118"/>
      <c r="AP53" s="118"/>
    </row>
    <row r="54" spans="1:42" x14ac:dyDescent="0.25">
      <c r="A54" s="156"/>
      <c r="B54" s="156" t="s">
        <v>150</v>
      </c>
      <c r="C54" s="156"/>
      <c r="D54" s="156"/>
      <c r="E54" s="156"/>
      <c r="F54" s="157"/>
      <c r="G54" s="150"/>
      <c r="H54" s="150"/>
      <c r="I54" s="137"/>
      <c r="J54" s="137"/>
      <c r="K54" s="138"/>
      <c r="L54" s="138"/>
      <c r="M54" s="139"/>
      <c r="N54" s="139"/>
      <c r="O54" s="140"/>
      <c r="P54" s="140"/>
      <c r="Q54" s="141"/>
      <c r="R54" s="141"/>
      <c r="S54" s="158">
        <f>SUM(S49:S53)</f>
        <v>4155856.6599999997</v>
      </c>
      <c r="T54" s="142"/>
      <c r="U54" s="139"/>
      <c r="V54" s="139"/>
      <c r="W54" s="138"/>
      <c r="X54" s="138"/>
      <c r="Y54" s="137"/>
      <c r="Z54" s="137"/>
      <c r="AA54" s="140"/>
      <c r="AB54" s="140"/>
      <c r="AC54" s="142"/>
      <c r="AD54" s="142"/>
      <c r="AE54" s="141"/>
      <c r="AF54" s="141"/>
      <c r="AG54" s="143"/>
      <c r="AH54" s="143"/>
      <c r="AI54" s="144"/>
      <c r="AJ54" s="144"/>
      <c r="AK54" s="145"/>
      <c r="AL54" s="145"/>
      <c r="AM54" s="138"/>
      <c r="AN54" s="138"/>
      <c r="AO54" s="139"/>
      <c r="AP54" s="139"/>
    </row>
  </sheetData>
  <mergeCells count="19">
    <mergeCell ref="AM1:AN1"/>
    <mergeCell ref="AO1:AP1"/>
    <mergeCell ref="S1:T1"/>
    <mergeCell ref="U1:V1"/>
    <mergeCell ref="W1:X1"/>
    <mergeCell ref="Y1:Z1"/>
    <mergeCell ref="AA1:AB1"/>
    <mergeCell ref="AC1:AD1"/>
    <mergeCell ref="D36:D45"/>
    <mergeCell ref="AE1:AF1"/>
    <mergeCell ref="AG1:AH1"/>
    <mergeCell ref="AI1:AJ1"/>
    <mergeCell ref="AK1:AL1"/>
    <mergeCell ref="G1:H1"/>
    <mergeCell ref="I1:J1"/>
    <mergeCell ref="K1:L1"/>
    <mergeCell ref="M1:N1"/>
    <mergeCell ref="O1:P1"/>
    <mergeCell ref="Q1:R1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  <headerFooter>
    <oddHeader>&amp;LÖnkormányzati ülés&amp;C2013. november&amp;RFüggelék
2. sz.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Layout" topLeftCell="A2" zoomScaleNormal="100" workbookViewId="0">
      <selection activeCell="H20" sqref="H20"/>
    </sheetView>
  </sheetViews>
  <sheetFormatPr defaultRowHeight="15" x14ac:dyDescent="0.25"/>
  <cols>
    <col min="1" max="1" width="21.140625" customWidth="1"/>
    <col min="2" max="2" width="29.140625" customWidth="1"/>
    <col min="3" max="3" width="21.42578125" customWidth="1"/>
    <col min="4" max="4" width="15.85546875" customWidth="1"/>
    <col min="5" max="5" width="15.7109375" customWidth="1"/>
  </cols>
  <sheetData>
    <row r="1" spans="1:5" ht="18.75" x14ac:dyDescent="0.3">
      <c r="A1" s="265" t="s">
        <v>102</v>
      </c>
      <c r="B1" s="265"/>
      <c r="C1" s="265"/>
      <c r="D1" s="265"/>
      <c r="E1" s="265"/>
    </row>
    <row r="2" spans="1:5" ht="29.25" customHeight="1" thickBot="1" x14ac:dyDescent="0.3"/>
    <row r="3" spans="1:5" ht="78.75" customHeight="1" thickBot="1" x14ac:dyDescent="0.3">
      <c r="A3" s="260" t="s">
        <v>8</v>
      </c>
      <c r="B3" s="261"/>
      <c r="C3" s="262"/>
      <c r="D3" s="263" t="s">
        <v>99</v>
      </c>
      <c r="E3" s="233" t="s">
        <v>104</v>
      </c>
    </row>
    <row r="4" spans="1:5" ht="37.5" customHeight="1" thickBot="1" x14ac:dyDescent="0.3">
      <c r="A4" s="102" t="s">
        <v>0</v>
      </c>
      <c r="B4" s="103" t="s">
        <v>10</v>
      </c>
      <c r="C4" s="110" t="s">
        <v>103</v>
      </c>
      <c r="D4" s="264"/>
      <c r="E4" s="229">
        <v>0.5</v>
      </c>
    </row>
    <row r="5" spans="1:5" ht="15.75" thickBot="1" x14ac:dyDescent="0.3">
      <c r="A5" s="104">
        <v>1</v>
      </c>
      <c r="B5" s="105">
        <v>2</v>
      </c>
      <c r="C5" s="105">
        <v>3</v>
      </c>
      <c r="D5" s="105">
        <v>4</v>
      </c>
      <c r="E5" s="230">
        <v>6</v>
      </c>
    </row>
    <row r="6" spans="1:5" x14ac:dyDescent="0.25">
      <c r="A6" s="101" t="s">
        <v>12</v>
      </c>
      <c r="B6" s="108">
        <v>2123</v>
      </c>
      <c r="C6" s="160">
        <v>2.4741571200484809</v>
      </c>
      <c r="D6" s="163">
        <f>C6*D$24/100</f>
        <v>465216.2581141399</v>
      </c>
      <c r="E6" s="231">
        <v>232608.12905706995</v>
      </c>
    </row>
    <row r="7" spans="1:5" x14ac:dyDescent="0.25">
      <c r="A7" s="101" t="s">
        <v>2</v>
      </c>
      <c r="B7" s="109">
        <v>2633</v>
      </c>
      <c r="C7" s="161">
        <v>3.0685142237812766</v>
      </c>
      <c r="D7" s="164">
        <f t="shared" ref="D7:D23" si="0">C7*D$24/100</f>
        <v>576973.34320043819</v>
      </c>
      <c r="E7" s="231">
        <v>288486.6716002191</v>
      </c>
    </row>
    <row r="8" spans="1:5" x14ac:dyDescent="0.25">
      <c r="A8" s="101" t="s">
        <v>13</v>
      </c>
      <c r="B8" s="109">
        <v>717</v>
      </c>
      <c r="C8" s="161">
        <v>0.83559616348316568</v>
      </c>
      <c r="D8" s="164">
        <f t="shared" si="0"/>
        <v>157117.31373897233</v>
      </c>
      <c r="E8" s="231">
        <v>78558.656869486163</v>
      </c>
    </row>
    <row r="9" spans="1:5" x14ac:dyDescent="0.25">
      <c r="A9" s="101" t="s">
        <v>14</v>
      </c>
      <c r="B9" s="109">
        <v>3676</v>
      </c>
      <c r="C9" s="161">
        <v>4.2840327712191311</v>
      </c>
      <c r="D9" s="164">
        <f t="shared" si="0"/>
        <v>805527.53877888736</v>
      </c>
      <c r="E9" s="231">
        <v>402763.76938944368</v>
      </c>
    </row>
    <row r="10" spans="1:5" x14ac:dyDescent="0.25">
      <c r="A10" s="101" t="s">
        <v>15</v>
      </c>
      <c r="B10" s="109">
        <v>9062</v>
      </c>
      <c r="C10" s="161">
        <v>10.560909949071753</v>
      </c>
      <c r="D10" s="164">
        <f t="shared" si="0"/>
        <v>1985770.0099059516</v>
      </c>
      <c r="E10" s="231">
        <v>992885.00495297578</v>
      </c>
    </row>
    <row r="11" spans="1:5" x14ac:dyDescent="0.25">
      <c r="A11" s="101" t="s">
        <v>16</v>
      </c>
      <c r="B11" s="109">
        <v>8025</v>
      </c>
      <c r="C11" s="161">
        <v>9.3523838381484019</v>
      </c>
      <c r="D11" s="164">
        <f t="shared" si="0"/>
        <v>1758530.6035638119</v>
      </c>
      <c r="E11" s="231">
        <v>879265.30178190593</v>
      </c>
    </row>
    <row r="12" spans="1:5" x14ac:dyDescent="0.25">
      <c r="A12" s="101" t="s">
        <v>17</v>
      </c>
      <c r="B12" s="109">
        <v>27202</v>
      </c>
      <c r="C12" s="161">
        <v>31.701376344587274</v>
      </c>
      <c r="D12" s="164">
        <f t="shared" si="0"/>
        <v>5960816.1343480144</v>
      </c>
      <c r="E12" s="231">
        <v>0</v>
      </c>
    </row>
    <row r="13" spans="1:5" x14ac:dyDescent="0.25">
      <c r="A13" s="101" t="s">
        <v>18</v>
      </c>
      <c r="B13" s="109">
        <v>1698</v>
      </c>
      <c r="C13" s="161">
        <v>1.9788595336044843</v>
      </c>
      <c r="D13" s="164">
        <f t="shared" si="0"/>
        <v>372085.35387555795</v>
      </c>
      <c r="E13" s="231">
        <v>186042.67693777898</v>
      </c>
    </row>
    <row r="14" spans="1:5" x14ac:dyDescent="0.25">
      <c r="A14" s="101" t="s">
        <v>19</v>
      </c>
      <c r="B14" s="109">
        <v>2244</v>
      </c>
      <c r="C14" s="161">
        <v>2.615171256424301</v>
      </c>
      <c r="D14" s="164">
        <f t="shared" si="0"/>
        <v>491731.17437971267</v>
      </c>
      <c r="E14" s="231">
        <v>245865.58718985633</v>
      </c>
    </row>
    <row r="15" spans="1:5" x14ac:dyDescent="0.25">
      <c r="A15" s="101" t="s">
        <v>20</v>
      </c>
      <c r="B15" s="109">
        <v>1879</v>
      </c>
      <c r="C15" s="161">
        <v>2.1897980351253397</v>
      </c>
      <c r="D15" s="164">
        <f t="shared" si="0"/>
        <v>411748.16250422463</v>
      </c>
      <c r="E15" s="231">
        <v>205874.08125211232</v>
      </c>
    </row>
    <row r="16" spans="1:5" x14ac:dyDescent="0.25">
      <c r="A16" s="101" t="s">
        <v>21</v>
      </c>
      <c r="B16" s="109">
        <v>5784</v>
      </c>
      <c r="C16" s="161">
        <v>6.7407087999813537</v>
      </c>
      <c r="D16" s="164">
        <f t="shared" si="0"/>
        <v>1267456.8238022539</v>
      </c>
      <c r="E16" s="231">
        <v>633728.41190112696</v>
      </c>
    </row>
    <row r="17" spans="1:5" x14ac:dyDescent="0.25">
      <c r="A17" s="101" t="s">
        <v>3</v>
      </c>
      <c r="B17" s="109">
        <v>423</v>
      </c>
      <c r="C17" s="161">
        <v>0.49296677427249525</v>
      </c>
      <c r="D17" s="164">
        <f t="shared" si="0"/>
        <v>92692.641159812134</v>
      </c>
      <c r="E17" s="231">
        <v>46346.320579906067</v>
      </c>
    </row>
    <row r="18" spans="1:5" x14ac:dyDescent="0.25">
      <c r="A18" s="101" t="s">
        <v>22</v>
      </c>
      <c r="B18" s="109">
        <v>3037</v>
      </c>
      <c r="C18" s="161">
        <v>3.5393382824245112</v>
      </c>
      <c r="D18" s="164">
        <f t="shared" si="0"/>
        <v>665502.48511193728</v>
      </c>
      <c r="E18" s="231">
        <v>332751.24255596864</v>
      </c>
    </row>
    <row r="19" spans="1:5" x14ac:dyDescent="0.25">
      <c r="A19" s="101" t="s">
        <v>23</v>
      </c>
      <c r="B19" s="109">
        <v>5669</v>
      </c>
      <c r="C19" s="161">
        <v>6.6066871001200376</v>
      </c>
      <c r="D19" s="164">
        <f t="shared" si="0"/>
        <v>1242256.6967729907</v>
      </c>
      <c r="E19" s="231">
        <v>621128.34838649537</v>
      </c>
    </row>
    <row r="20" spans="1:5" x14ac:dyDescent="0.25">
      <c r="A20" s="101" t="s">
        <v>4</v>
      </c>
      <c r="B20" s="109">
        <v>5837</v>
      </c>
      <c r="C20" s="161">
        <v>6.8024753225261341</v>
      </c>
      <c r="D20" s="164">
        <f t="shared" si="0"/>
        <v>1279070.7953896534</v>
      </c>
      <c r="E20" s="231">
        <v>639535.39769482671</v>
      </c>
    </row>
    <row r="21" spans="1:5" x14ac:dyDescent="0.25">
      <c r="A21" s="101" t="s">
        <v>24</v>
      </c>
      <c r="B21" s="109">
        <v>2529</v>
      </c>
      <c r="C21" s="161">
        <v>2.9473119908632164</v>
      </c>
      <c r="D21" s="164">
        <f t="shared" si="0"/>
        <v>554183.66310440877</v>
      </c>
      <c r="E21" s="231">
        <v>277091.83155220438</v>
      </c>
    </row>
    <row r="22" spans="1:5" x14ac:dyDescent="0.25">
      <c r="A22" s="101" t="s">
        <v>5</v>
      </c>
      <c r="B22" s="109">
        <v>1640</v>
      </c>
      <c r="C22" s="161">
        <v>1.9112659806309509</v>
      </c>
      <c r="D22" s="164">
        <f t="shared" si="0"/>
        <v>359375.72459123383</v>
      </c>
      <c r="E22" s="231">
        <v>179687.86229561691</v>
      </c>
    </row>
    <row r="23" spans="1:5" ht="15.75" thickBot="1" x14ac:dyDescent="0.3">
      <c r="A23" s="101" t="s">
        <v>25</v>
      </c>
      <c r="B23" s="109">
        <v>1629</v>
      </c>
      <c r="C23" s="161">
        <v>1.8984465136876947</v>
      </c>
      <c r="D23" s="164">
        <f t="shared" si="0"/>
        <v>356965.27765800001</v>
      </c>
      <c r="E23" s="231">
        <v>178482.638829</v>
      </c>
    </row>
    <row r="24" spans="1:5" ht="24.75" customHeight="1" thickBot="1" x14ac:dyDescent="0.3">
      <c r="A24" s="107" t="s">
        <v>1</v>
      </c>
      <c r="B24" s="106">
        <v>85807</v>
      </c>
      <c r="C24" s="162">
        <v>100</v>
      </c>
      <c r="D24" s="165">
        <v>18803020</v>
      </c>
      <c r="E24" s="232">
        <f>SUM(E6:E23)</f>
        <v>6421101.9328259947</v>
      </c>
    </row>
    <row r="25" spans="1:5" x14ac:dyDescent="0.25">
      <c r="D25" s="159"/>
    </row>
  </sheetData>
  <mergeCells count="3">
    <mergeCell ref="A3:C3"/>
    <mergeCell ref="D3:D4"/>
    <mergeCell ref="A1:E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&amp;LÖnkormányzati ülés&amp;C2013. november&amp;RFüggelék
3. sz.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zoomScale="69" zoomScaleNormal="69" zoomScalePageLayoutView="60" workbookViewId="0">
      <selection activeCell="P22" sqref="P22"/>
    </sheetView>
  </sheetViews>
  <sheetFormatPr defaultRowHeight="15" x14ac:dyDescent="0.25"/>
  <cols>
    <col min="1" max="1" width="24.42578125" customWidth="1"/>
    <col min="2" max="2" width="19.42578125" customWidth="1"/>
    <col min="3" max="3" width="20.42578125" customWidth="1"/>
    <col min="4" max="4" width="21.42578125" style="57" customWidth="1"/>
    <col min="5" max="5" width="22.28515625" customWidth="1"/>
    <col min="6" max="6" width="19.42578125" customWidth="1"/>
    <col min="7" max="7" width="21.42578125" customWidth="1"/>
    <col min="8" max="8" width="21.140625" customWidth="1"/>
  </cols>
  <sheetData>
    <row r="2" spans="1:8" ht="15.75" x14ac:dyDescent="0.25">
      <c r="A2" s="200"/>
      <c r="B2" s="200"/>
      <c r="C2" s="200"/>
      <c r="D2" s="201"/>
      <c r="E2" s="200"/>
      <c r="F2" s="200"/>
      <c r="G2" s="200"/>
      <c r="H2" s="56"/>
    </row>
    <row r="3" spans="1:8" x14ac:dyDescent="0.25">
      <c r="A3" s="56"/>
      <c r="B3" s="56"/>
      <c r="C3" s="56"/>
      <c r="D3" s="202"/>
      <c r="E3" s="56"/>
      <c r="F3" s="56"/>
      <c r="G3" s="56"/>
      <c r="H3" s="56"/>
    </row>
    <row r="4" spans="1:8" ht="38.25" customHeight="1" thickBot="1" x14ac:dyDescent="0.4">
      <c r="A4" s="203" t="s">
        <v>190</v>
      </c>
      <c r="B4" s="56"/>
      <c r="C4" s="56"/>
      <c r="D4" s="202"/>
      <c r="E4" s="56"/>
      <c r="F4" s="56"/>
      <c r="G4" s="56"/>
      <c r="H4" s="56"/>
    </row>
    <row r="5" spans="1:8" ht="45" customHeight="1" x14ac:dyDescent="0.25">
      <c r="A5" s="266" t="s">
        <v>151</v>
      </c>
      <c r="B5" s="268" t="s">
        <v>156</v>
      </c>
      <c r="C5" s="268"/>
      <c r="D5" s="269" t="s">
        <v>159</v>
      </c>
      <c r="E5" s="270"/>
      <c r="F5" s="270"/>
      <c r="G5" s="271"/>
      <c r="H5" s="227" t="s">
        <v>186</v>
      </c>
    </row>
    <row r="6" spans="1:8" ht="57.75" customHeight="1" x14ac:dyDescent="0.25">
      <c r="A6" s="267"/>
      <c r="B6" s="219" t="s">
        <v>152</v>
      </c>
      <c r="C6" s="219" t="s">
        <v>153</v>
      </c>
      <c r="D6" s="220" t="s">
        <v>191</v>
      </c>
      <c r="E6" s="221" t="s">
        <v>154</v>
      </c>
      <c r="F6" s="222" t="s">
        <v>157</v>
      </c>
      <c r="G6" s="223" t="s">
        <v>158</v>
      </c>
      <c r="H6" s="228" t="s">
        <v>187</v>
      </c>
    </row>
    <row r="7" spans="1:8" ht="21" x14ac:dyDescent="0.35">
      <c r="A7" s="198" t="s">
        <v>12</v>
      </c>
      <c r="B7" s="224">
        <v>1493000</v>
      </c>
      <c r="C7" s="224"/>
      <c r="D7" s="204">
        <v>232608.12905706995</v>
      </c>
      <c r="E7" s="196">
        <f t="shared" ref="E7:E26" si="0">D7+C7-B7</f>
        <v>-1260391.87094293</v>
      </c>
      <c r="F7" s="205">
        <v>1260392</v>
      </c>
      <c r="G7" s="206"/>
      <c r="H7" s="197">
        <v>232608.12905706995</v>
      </c>
    </row>
    <row r="8" spans="1:8" ht="21" x14ac:dyDescent="0.35">
      <c r="A8" s="198" t="s">
        <v>2</v>
      </c>
      <c r="B8" s="224">
        <v>2289000</v>
      </c>
      <c r="C8" s="224"/>
      <c r="D8" s="204">
        <v>288486.6716002191</v>
      </c>
      <c r="E8" s="196">
        <f t="shared" si="0"/>
        <v>-2000513.3283997809</v>
      </c>
      <c r="F8" s="205">
        <v>2000513</v>
      </c>
      <c r="G8" s="206"/>
      <c r="H8" s="197">
        <v>288486.6716002191</v>
      </c>
    </row>
    <row r="9" spans="1:8" ht="21" x14ac:dyDescent="0.35">
      <c r="A9" s="198" t="s">
        <v>13</v>
      </c>
      <c r="B9" s="224">
        <v>647000</v>
      </c>
      <c r="C9" s="224"/>
      <c r="D9" s="204">
        <v>78558.656869486163</v>
      </c>
      <c r="E9" s="196">
        <f t="shared" si="0"/>
        <v>-568441.34313051379</v>
      </c>
      <c r="F9" s="205">
        <v>568441</v>
      </c>
      <c r="G9" s="206"/>
      <c r="H9" s="197">
        <v>78558.656869486163</v>
      </c>
    </row>
    <row r="10" spans="1:8" ht="21" x14ac:dyDescent="0.35">
      <c r="A10" s="198" t="s">
        <v>14</v>
      </c>
      <c r="B10" s="224"/>
      <c r="C10" s="224">
        <v>538000</v>
      </c>
      <c r="D10" s="204">
        <v>402763.76938944368</v>
      </c>
      <c r="E10" s="196">
        <f t="shared" si="0"/>
        <v>940763.76938944368</v>
      </c>
      <c r="F10" s="205"/>
      <c r="G10" s="206">
        <v>940764</v>
      </c>
      <c r="H10" s="197">
        <v>402763.76938944368</v>
      </c>
    </row>
    <row r="11" spans="1:8" ht="21" x14ac:dyDescent="0.35">
      <c r="A11" s="198" t="s">
        <v>15</v>
      </c>
      <c r="B11" s="224"/>
      <c r="C11" s="224">
        <v>1020000</v>
      </c>
      <c r="D11" s="204">
        <v>992885.00495297578</v>
      </c>
      <c r="E11" s="196">
        <f t="shared" si="0"/>
        <v>2012885.0049529758</v>
      </c>
      <c r="F11" s="205"/>
      <c r="G11" s="206">
        <v>2012885</v>
      </c>
      <c r="H11" s="197">
        <v>992885.00495297578</v>
      </c>
    </row>
    <row r="12" spans="1:8" ht="21" x14ac:dyDescent="0.35">
      <c r="A12" s="198" t="s">
        <v>16</v>
      </c>
      <c r="B12" s="224"/>
      <c r="C12" s="224">
        <v>1414000</v>
      </c>
      <c r="D12" s="204">
        <v>879265.30178190593</v>
      </c>
      <c r="E12" s="196">
        <f t="shared" si="0"/>
        <v>2293265.3017819058</v>
      </c>
      <c r="F12" s="205"/>
      <c r="G12" s="206">
        <v>2293265</v>
      </c>
      <c r="H12" s="197">
        <v>879265.30178190593</v>
      </c>
    </row>
    <row r="13" spans="1:8" ht="21" x14ac:dyDescent="0.35">
      <c r="A13" s="198" t="s">
        <v>17</v>
      </c>
      <c r="B13" s="224"/>
      <c r="C13" s="224">
        <v>21606000</v>
      </c>
      <c r="D13" s="204">
        <v>0</v>
      </c>
      <c r="E13" s="196">
        <f t="shared" si="0"/>
        <v>21606000</v>
      </c>
      <c r="F13" s="205"/>
      <c r="G13" s="206"/>
      <c r="H13" s="197">
        <v>0</v>
      </c>
    </row>
    <row r="14" spans="1:8" ht="21" x14ac:dyDescent="0.35">
      <c r="A14" s="198" t="s">
        <v>18</v>
      </c>
      <c r="B14" s="224"/>
      <c r="C14" s="224">
        <v>311000</v>
      </c>
      <c r="D14" s="204">
        <v>186042.67693777898</v>
      </c>
      <c r="E14" s="196">
        <f t="shared" si="0"/>
        <v>497042.67693777895</v>
      </c>
      <c r="F14" s="205"/>
      <c r="G14" s="206">
        <v>497043</v>
      </c>
      <c r="H14" s="197">
        <v>186042.67693777898</v>
      </c>
    </row>
    <row r="15" spans="1:8" ht="21" x14ac:dyDescent="0.35">
      <c r="A15" s="198" t="s">
        <v>19</v>
      </c>
      <c r="B15" s="224">
        <v>482000</v>
      </c>
      <c r="C15" s="224"/>
      <c r="D15" s="204">
        <v>245865.58718985633</v>
      </c>
      <c r="E15" s="196">
        <f t="shared" si="0"/>
        <v>-236134.41281014367</v>
      </c>
      <c r="F15" s="205">
        <v>236134</v>
      </c>
      <c r="G15" s="206"/>
      <c r="H15" s="197">
        <v>245865.58718985633</v>
      </c>
    </row>
    <row r="16" spans="1:8" ht="21" x14ac:dyDescent="0.35">
      <c r="A16" s="198" t="s">
        <v>20</v>
      </c>
      <c r="B16" s="224">
        <v>1486000</v>
      </c>
      <c r="C16" s="224"/>
      <c r="D16" s="204">
        <v>205874.08125211232</v>
      </c>
      <c r="E16" s="196">
        <f t="shared" si="0"/>
        <v>-1280125.9187478877</v>
      </c>
      <c r="F16" s="205">
        <v>1280126</v>
      </c>
      <c r="G16" s="206"/>
      <c r="H16" s="197">
        <v>205874.08125211232</v>
      </c>
    </row>
    <row r="17" spans="1:8" ht="21" x14ac:dyDescent="0.35">
      <c r="A17" s="198" t="s">
        <v>21</v>
      </c>
      <c r="B17" s="224"/>
      <c r="C17" s="224">
        <v>1306000</v>
      </c>
      <c r="D17" s="204">
        <v>633728.41190112696</v>
      </c>
      <c r="E17" s="196">
        <f t="shared" si="0"/>
        <v>1939728.4119011271</v>
      </c>
      <c r="F17" s="205"/>
      <c r="G17" s="206">
        <v>1939728</v>
      </c>
      <c r="H17" s="197">
        <v>633728.41190112696</v>
      </c>
    </row>
    <row r="18" spans="1:8" ht="21" x14ac:dyDescent="0.35">
      <c r="A18" s="198" t="s">
        <v>3</v>
      </c>
      <c r="B18" s="224"/>
      <c r="C18" s="224">
        <v>63000</v>
      </c>
      <c r="D18" s="204">
        <v>46346.320579906067</v>
      </c>
      <c r="E18" s="196">
        <f t="shared" si="0"/>
        <v>109346.32057990607</v>
      </c>
      <c r="F18" s="205"/>
      <c r="G18" s="206">
        <v>109346</v>
      </c>
      <c r="H18" s="197">
        <v>46346.320579906067</v>
      </c>
    </row>
    <row r="19" spans="1:8" ht="21" x14ac:dyDescent="0.35">
      <c r="A19" s="198" t="s">
        <v>22</v>
      </c>
      <c r="B19" s="224"/>
      <c r="C19" s="224">
        <v>44000</v>
      </c>
      <c r="D19" s="204">
        <v>332751.24255596864</v>
      </c>
      <c r="E19" s="196">
        <f t="shared" si="0"/>
        <v>376751.24255596864</v>
      </c>
      <c r="F19" s="205"/>
      <c r="G19" s="206">
        <v>376751</v>
      </c>
      <c r="H19" s="197">
        <v>332751.24255596864</v>
      </c>
    </row>
    <row r="20" spans="1:8" ht="21" x14ac:dyDescent="0.35">
      <c r="A20" s="198" t="s">
        <v>23</v>
      </c>
      <c r="B20" s="224"/>
      <c r="C20" s="224">
        <v>377000</v>
      </c>
      <c r="D20" s="204">
        <v>621128.34838649537</v>
      </c>
      <c r="E20" s="196">
        <f t="shared" si="0"/>
        <v>998128.34838649537</v>
      </c>
      <c r="F20" s="205"/>
      <c r="G20" s="206">
        <v>998128</v>
      </c>
      <c r="H20" s="197">
        <v>621128.34838649537</v>
      </c>
    </row>
    <row r="21" spans="1:8" ht="21" x14ac:dyDescent="0.35">
      <c r="A21" s="198" t="s">
        <v>4</v>
      </c>
      <c r="B21" s="224"/>
      <c r="C21" s="224">
        <v>501000</v>
      </c>
      <c r="D21" s="204">
        <v>639535.39769482671</v>
      </c>
      <c r="E21" s="196">
        <f t="shared" si="0"/>
        <v>1140535.3976948266</v>
      </c>
      <c r="F21" s="205"/>
      <c r="G21" s="206">
        <v>1140535</v>
      </c>
      <c r="H21" s="197">
        <v>639535.39769482671</v>
      </c>
    </row>
    <row r="22" spans="1:8" ht="47.25" x14ac:dyDescent="0.35">
      <c r="A22" s="199" t="s">
        <v>155</v>
      </c>
      <c r="B22" s="225"/>
      <c r="C22" s="225">
        <v>846000</v>
      </c>
      <c r="D22" s="204"/>
      <c r="E22" s="196">
        <f t="shared" si="0"/>
        <v>846000</v>
      </c>
      <c r="F22" s="205"/>
      <c r="G22" s="206">
        <v>846000</v>
      </c>
      <c r="H22" s="197">
        <v>0</v>
      </c>
    </row>
    <row r="23" spans="1:8" ht="21" x14ac:dyDescent="0.35">
      <c r="A23" s="198" t="s">
        <v>24</v>
      </c>
      <c r="B23" s="224"/>
      <c r="C23" s="224">
        <v>362000</v>
      </c>
      <c r="D23" s="204">
        <v>277091.83155220438</v>
      </c>
      <c r="E23" s="196">
        <f t="shared" si="0"/>
        <v>639091.83155220444</v>
      </c>
      <c r="F23" s="205"/>
      <c r="G23" s="206">
        <v>639092</v>
      </c>
      <c r="H23" s="197">
        <v>277091.83155220438</v>
      </c>
    </row>
    <row r="24" spans="1:8" ht="21" x14ac:dyDescent="0.35">
      <c r="A24" s="198" t="s">
        <v>5</v>
      </c>
      <c r="B24" s="224"/>
      <c r="C24" s="224">
        <v>1006000</v>
      </c>
      <c r="D24" s="204">
        <v>179687.86229561691</v>
      </c>
      <c r="E24" s="196">
        <f t="shared" si="0"/>
        <v>1185687.8622956169</v>
      </c>
      <c r="F24" s="205"/>
      <c r="G24" s="206">
        <v>1185688</v>
      </c>
      <c r="H24" s="197">
        <v>179687.86229561691</v>
      </c>
    </row>
    <row r="25" spans="1:8" ht="21" x14ac:dyDescent="0.35">
      <c r="A25" s="198" t="s">
        <v>25</v>
      </c>
      <c r="B25" s="224">
        <v>1208000</v>
      </c>
      <c r="C25" s="224"/>
      <c r="D25" s="204">
        <v>178482.638829</v>
      </c>
      <c r="E25" s="196">
        <f t="shared" si="0"/>
        <v>-1029517.3611709999</v>
      </c>
      <c r="F25" s="205">
        <v>1029517</v>
      </c>
      <c r="G25" s="206"/>
      <c r="H25" s="197">
        <v>178482.638829</v>
      </c>
    </row>
    <row r="26" spans="1:8" ht="21.75" thickBot="1" x14ac:dyDescent="0.4">
      <c r="A26" s="207" t="s">
        <v>26</v>
      </c>
      <c r="B26" s="226">
        <v>1504000</v>
      </c>
      <c r="C26" s="226"/>
      <c r="D26" s="208"/>
      <c r="E26" s="208">
        <f t="shared" si="0"/>
        <v>-1504000</v>
      </c>
      <c r="F26" s="209">
        <v>1504000</v>
      </c>
      <c r="G26" s="210"/>
      <c r="H26" s="211">
        <v>0</v>
      </c>
    </row>
    <row r="27" spans="1:8" ht="29.25" customHeight="1" thickBot="1" x14ac:dyDescent="0.3">
      <c r="A27" s="212" t="s">
        <v>1</v>
      </c>
      <c r="B27" s="213">
        <v>9109000</v>
      </c>
      <c r="C27" s="214">
        <v>29394000</v>
      </c>
      <c r="D27" s="215">
        <f t="shared" ref="D27:E27" si="1">SUM(D7:D26)</f>
        <v>6421101.9328259947</v>
      </c>
      <c r="E27" s="215">
        <f t="shared" si="1"/>
        <v>26706101.93282599</v>
      </c>
      <c r="F27" s="216">
        <v>7879123</v>
      </c>
      <c r="G27" s="217">
        <v>12979226</v>
      </c>
      <c r="H27" s="218">
        <v>6421101.9328259947</v>
      </c>
    </row>
  </sheetData>
  <mergeCells count="3">
    <mergeCell ref="A5:A6"/>
    <mergeCell ref="B5:C5"/>
    <mergeCell ref="D5:G5"/>
  </mergeCells>
  <pageMargins left="0.70866141732283472" right="0.70866141732283472" top="0.74803149606299213" bottom="0.74803149606299213" header="0.31496062992125984" footer="0.31496062992125984"/>
  <pageSetup paperSize="8" scale="64" orientation="landscape" r:id="rId1"/>
  <headerFooter>
    <oddHeader>&amp;LÖnkormányzati ülés&amp;C2013. november&amp;RFüggelék
4. sz.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view="pageLayout" zoomScaleNormal="100" workbookViewId="0">
      <selection activeCell="A3" sqref="A3"/>
    </sheetView>
  </sheetViews>
  <sheetFormatPr defaultRowHeight="15" x14ac:dyDescent="0.25"/>
  <cols>
    <col min="1" max="1" width="19.7109375" customWidth="1"/>
    <col min="2" max="2" width="19.28515625" customWidth="1"/>
    <col min="3" max="3" width="21.140625" customWidth="1"/>
    <col min="4" max="4" width="19.28515625" customWidth="1"/>
    <col min="5" max="7" width="21.5703125" customWidth="1"/>
    <col min="8" max="8" width="18.140625" customWidth="1"/>
  </cols>
  <sheetData>
    <row r="2" spans="1:19" ht="18.75" x14ac:dyDescent="0.3">
      <c r="C2" s="265" t="s">
        <v>27</v>
      </c>
      <c r="D2" s="265"/>
      <c r="E2" s="265"/>
      <c r="F2" s="265"/>
      <c r="G2" s="265"/>
      <c r="H2" s="265"/>
    </row>
    <row r="3" spans="1:19" ht="18.75" x14ac:dyDescent="0.3">
      <c r="C3" s="272" t="s">
        <v>28</v>
      </c>
      <c r="D3" s="272"/>
      <c r="E3" s="272"/>
      <c r="F3" s="272"/>
      <c r="G3" s="272"/>
      <c r="H3" s="272"/>
    </row>
    <row r="4" spans="1:19" ht="8.25" customHeight="1" thickBot="1" x14ac:dyDescent="0.35">
      <c r="A4" s="1"/>
      <c r="B4" s="2"/>
      <c r="C4" s="2"/>
      <c r="D4" s="2"/>
      <c r="E4" s="2"/>
      <c r="F4" s="2"/>
      <c r="G4" s="2"/>
      <c r="H4" s="2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32.25" customHeight="1" thickBot="1" x14ac:dyDescent="0.3">
      <c r="A5" s="273" t="s">
        <v>29</v>
      </c>
      <c r="B5" s="274"/>
      <c r="C5" s="275" t="s">
        <v>100</v>
      </c>
      <c r="D5" s="276"/>
      <c r="E5" s="239" t="s">
        <v>30</v>
      </c>
      <c r="F5" s="241"/>
      <c r="G5" s="239" t="s">
        <v>31</v>
      </c>
      <c r="H5" s="241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45.75" customHeight="1" thickBot="1" x14ac:dyDescent="0.3">
      <c r="A6" s="26" t="s">
        <v>0</v>
      </c>
      <c r="B6" s="27" t="s">
        <v>10</v>
      </c>
      <c r="C6" s="28" t="s">
        <v>32</v>
      </c>
      <c r="D6" s="29" t="s">
        <v>33</v>
      </c>
      <c r="E6" s="28" t="s">
        <v>34</v>
      </c>
      <c r="F6" s="29" t="s">
        <v>35</v>
      </c>
      <c r="G6" s="28" t="s">
        <v>34</v>
      </c>
      <c r="H6" s="29" t="s">
        <v>35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6.5" thickBot="1" x14ac:dyDescent="0.3">
      <c r="A7" s="10" t="s">
        <v>12</v>
      </c>
      <c r="B7" s="30">
        <v>2123</v>
      </c>
      <c r="C7" s="31">
        <v>2123</v>
      </c>
      <c r="D7" s="12">
        <v>12.5</v>
      </c>
      <c r="E7" s="23">
        <v>2123</v>
      </c>
      <c r="F7" s="22">
        <f>E7/E$26*100</f>
        <v>3.0653055920530186</v>
      </c>
      <c r="G7" s="32">
        <v>2123</v>
      </c>
      <c r="H7" s="12">
        <v>2.5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6.5" thickBot="1" x14ac:dyDescent="0.3">
      <c r="A8" s="13" t="s">
        <v>2</v>
      </c>
      <c r="B8" s="33">
        <v>2633</v>
      </c>
      <c r="C8" s="34">
        <v>2633</v>
      </c>
      <c r="D8" s="12">
        <v>15.5</v>
      </c>
      <c r="E8" s="23">
        <v>2633</v>
      </c>
      <c r="F8" s="22">
        <f t="shared" ref="F8:F25" si="0">E8/E$26*100</f>
        <v>3.8016719848683924</v>
      </c>
      <c r="G8" s="35">
        <v>2633</v>
      </c>
      <c r="H8" s="12">
        <v>3.1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6.5" thickBot="1" x14ac:dyDescent="0.3">
      <c r="A9" s="13" t="s">
        <v>13</v>
      </c>
      <c r="B9" s="33">
        <v>717</v>
      </c>
      <c r="C9" s="34">
        <v>717</v>
      </c>
      <c r="D9" s="12">
        <v>4.2</v>
      </c>
      <c r="E9" s="23">
        <v>0</v>
      </c>
      <c r="F9" s="22">
        <f t="shared" si="0"/>
        <v>0</v>
      </c>
      <c r="G9" s="35">
        <v>717</v>
      </c>
      <c r="H9" s="12">
        <v>0.8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6.5" thickBot="1" x14ac:dyDescent="0.3">
      <c r="A10" s="13" t="s">
        <v>14</v>
      </c>
      <c r="B10" s="33">
        <v>3676</v>
      </c>
      <c r="C10" s="34">
        <v>0</v>
      </c>
      <c r="D10" s="34">
        <v>0</v>
      </c>
      <c r="E10" s="23">
        <v>3676</v>
      </c>
      <c r="F10" s="22">
        <f t="shared" si="0"/>
        <v>5.3076134509594421</v>
      </c>
      <c r="G10" s="35">
        <v>3676</v>
      </c>
      <c r="H10" s="12">
        <v>4.3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16.5" thickBot="1" x14ac:dyDescent="0.3">
      <c r="A11" s="13" t="s">
        <v>15</v>
      </c>
      <c r="B11" s="33">
        <v>9062</v>
      </c>
      <c r="C11" s="34">
        <v>0</v>
      </c>
      <c r="D11" s="34">
        <v>0</v>
      </c>
      <c r="E11" s="23">
        <v>9062</v>
      </c>
      <c r="F11" s="22">
        <f t="shared" si="0"/>
        <v>13.084220101358667</v>
      </c>
      <c r="G11" s="35">
        <v>9062</v>
      </c>
      <c r="H11" s="12">
        <v>10.6</v>
      </c>
      <c r="I11" s="3"/>
      <c r="J11" s="3" t="s">
        <v>36</v>
      </c>
      <c r="K11" s="3"/>
      <c r="L11" s="3"/>
      <c r="M11" s="3"/>
      <c r="N11" s="3"/>
      <c r="O11" s="3"/>
      <c r="P11" s="3"/>
      <c r="Q11" s="3"/>
      <c r="R11" s="3"/>
      <c r="S11" s="3"/>
    </row>
    <row r="12" spans="1:19" ht="16.5" thickBot="1" x14ac:dyDescent="0.3">
      <c r="A12" s="13" t="s">
        <v>16</v>
      </c>
      <c r="B12" s="33">
        <v>8025</v>
      </c>
      <c r="C12" s="34">
        <v>0</v>
      </c>
      <c r="D12" s="34">
        <v>0</v>
      </c>
      <c r="E12" s="23">
        <v>0</v>
      </c>
      <c r="F12" s="22">
        <f t="shared" si="0"/>
        <v>0</v>
      </c>
      <c r="G12" s="35">
        <v>8025</v>
      </c>
      <c r="H12" s="12">
        <v>9.4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6.5" thickBot="1" x14ac:dyDescent="0.3">
      <c r="A13" s="13" t="s">
        <v>17</v>
      </c>
      <c r="B13" s="33">
        <v>27202</v>
      </c>
      <c r="C13" s="34">
        <v>0</v>
      </c>
      <c r="D13" s="34">
        <v>0</v>
      </c>
      <c r="E13" s="23">
        <v>27202</v>
      </c>
      <c r="F13" s="22">
        <f t="shared" si="0"/>
        <v>39.275761994831001</v>
      </c>
      <c r="G13" s="35">
        <v>27202</v>
      </c>
      <c r="H13" s="12">
        <v>31.7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16.5" thickBot="1" x14ac:dyDescent="0.3">
      <c r="A14" s="13" t="s">
        <v>18</v>
      </c>
      <c r="B14" s="33">
        <v>1698</v>
      </c>
      <c r="C14" s="34">
        <v>0</v>
      </c>
      <c r="D14" s="34">
        <v>0</v>
      </c>
      <c r="E14" s="23">
        <v>1698</v>
      </c>
      <c r="F14" s="22">
        <f t="shared" si="0"/>
        <v>2.45166693137354</v>
      </c>
      <c r="G14" s="35">
        <v>1698</v>
      </c>
      <c r="H14" s="12">
        <v>2</v>
      </c>
      <c r="I14" s="36"/>
      <c r="J14" s="3"/>
      <c r="K14" s="3"/>
      <c r="L14" s="3"/>
      <c r="M14" s="3"/>
      <c r="N14" s="3"/>
      <c r="O14" s="3"/>
      <c r="P14" s="3"/>
      <c r="Q14" s="3"/>
      <c r="R14" s="3"/>
      <c r="S14" s="37"/>
    </row>
    <row r="15" spans="1:19" ht="16.5" thickBot="1" x14ac:dyDescent="0.3">
      <c r="A15" s="13" t="s">
        <v>19</v>
      </c>
      <c r="B15" s="33">
        <v>2244</v>
      </c>
      <c r="C15" s="34">
        <v>2244</v>
      </c>
      <c r="D15" s="12">
        <v>13.2</v>
      </c>
      <c r="E15" s="23">
        <v>2244</v>
      </c>
      <c r="F15" s="22">
        <f t="shared" si="0"/>
        <v>3.240012128387646</v>
      </c>
      <c r="G15" s="35">
        <v>2244</v>
      </c>
      <c r="H15" s="12">
        <v>2.6</v>
      </c>
      <c r="I15" s="36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16.5" thickBot="1" x14ac:dyDescent="0.3">
      <c r="A16" s="13" t="s">
        <v>20</v>
      </c>
      <c r="B16" s="33">
        <v>1879</v>
      </c>
      <c r="C16" s="34">
        <v>1879</v>
      </c>
      <c r="D16" s="12">
        <v>11</v>
      </c>
      <c r="E16" s="23">
        <v>1879</v>
      </c>
      <c r="F16" s="22">
        <f t="shared" si="0"/>
        <v>2.7130048080393885</v>
      </c>
      <c r="G16" s="35">
        <v>1879</v>
      </c>
      <c r="H16" s="12">
        <v>2.2000000000000002</v>
      </c>
      <c r="I16" s="36"/>
      <c r="J16" s="3"/>
      <c r="K16" s="3"/>
    </row>
    <row r="17" spans="1:11" ht="16.5" thickBot="1" x14ac:dyDescent="0.3">
      <c r="A17" s="13" t="s">
        <v>21</v>
      </c>
      <c r="B17" s="33">
        <v>5784</v>
      </c>
      <c r="C17" s="34">
        <v>0</v>
      </c>
      <c r="D17" s="12">
        <v>0</v>
      </c>
      <c r="E17" s="23">
        <v>0</v>
      </c>
      <c r="F17" s="22">
        <f t="shared" si="0"/>
        <v>0</v>
      </c>
      <c r="G17" s="35">
        <v>5784</v>
      </c>
      <c r="H17" s="12">
        <v>6.7</v>
      </c>
      <c r="I17" s="36"/>
      <c r="J17" s="3"/>
      <c r="K17" s="3"/>
    </row>
    <row r="18" spans="1:11" ht="16.5" thickBot="1" x14ac:dyDescent="0.3">
      <c r="A18" s="13" t="s">
        <v>3</v>
      </c>
      <c r="B18" s="33">
        <v>423</v>
      </c>
      <c r="C18" s="34">
        <v>0</v>
      </c>
      <c r="D18" s="12">
        <v>0</v>
      </c>
      <c r="E18" s="23">
        <v>0</v>
      </c>
      <c r="F18" s="22">
        <f t="shared" si="0"/>
        <v>0</v>
      </c>
      <c r="G18" s="35">
        <v>423</v>
      </c>
      <c r="H18" s="12">
        <v>0.5</v>
      </c>
      <c r="I18" s="36"/>
      <c r="J18" s="3"/>
      <c r="K18" s="3"/>
    </row>
    <row r="19" spans="1:11" ht="16.5" thickBot="1" x14ac:dyDescent="0.3">
      <c r="A19" s="13" t="s">
        <v>22</v>
      </c>
      <c r="B19" s="33">
        <v>3037</v>
      </c>
      <c r="C19" s="34">
        <v>3037</v>
      </c>
      <c r="D19" s="12">
        <v>17.8</v>
      </c>
      <c r="E19" s="23">
        <v>3037</v>
      </c>
      <c r="F19" s="22">
        <f t="shared" si="0"/>
        <v>4.3849896764319443</v>
      </c>
      <c r="G19" s="35">
        <v>3037</v>
      </c>
      <c r="H19" s="12">
        <v>3.5</v>
      </c>
      <c r="I19" s="36"/>
      <c r="J19" s="3"/>
      <c r="K19" s="3" t="s">
        <v>36</v>
      </c>
    </row>
    <row r="20" spans="1:11" ht="16.5" thickBot="1" x14ac:dyDescent="0.3">
      <c r="A20" s="13" t="s">
        <v>23</v>
      </c>
      <c r="B20" s="33">
        <v>5669</v>
      </c>
      <c r="C20" s="34">
        <v>0</v>
      </c>
      <c r="D20" s="12">
        <v>0</v>
      </c>
      <c r="E20" s="23">
        <v>5699</v>
      </c>
      <c r="F20" s="22">
        <f t="shared" si="0"/>
        <v>8.2285334757937605</v>
      </c>
      <c r="G20" s="35">
        <v>5669</v>
      </c>
      <c r="H20" s="12">
        <v>6.6</v>
      </c>
      <c r="I20" s="36"/>
      <c r="J20" s="3"/>
      <c r="K20" s="3"/>
    </row>
    <row r="21" spans="1:11" ht="16.5" thickBot="1" x14ac:dyDescent="0.3">
      <c r="A21" s="13" t="s">
        <v>4</v>
      </c>
      <c r="B21" s="33">
        <v>5837</v>
      </c>
      <c r="C21" s="34">
        <v>0</v>
      </c>
      <c r="D21" s="12">
        <v>0</v>
      </c>
      <c r="E21" s="23">
        <v>5837</v>
      </c>
      <c r="F21" s="22">
        <f t="shared" si="0"/>
        <v>8.4277855585555663</v>
      </c>
      <c r="G21" s="35">
        <v>5837</v>
      </c>
      <c r="H21" s="12">
        <v>6.8</v>
      </c>
      <c r="I21" s="36"/>
      <c r="J21" s="3"/>
      <c r="K21" s="3"/>
    </row>
    <row r="22" spans="1:11" ht="16.5" thickBot="1" x14ac:dyDescent="0.3">
      <c r="A22" s="13" t="s">
        <v>24</v>
      </c>
      <c r="B22" s="33">
        <v>2529</v>
      </c>
      <c r="C22" s="34">
        <v>0</v>
      </c>
      <c r="D22" s="12">
        <v>0</v>
      </c>
      <c r="E22" s="23">
        <v>2529</v>
      </c>
      <c r="F22" s="22">
        <f t="shared" si="0"/>
        <v>3.6515109949609439</v>
      </c>
      <c r="G22" s="35">
        <v>2529</v>
      </c>
      <c r="H22" s="12">
        <v>2.9</v>
      </c>
      <c r="I22" s="36"/>
      <c r="J22" s="3"/>
      <c r="K22" s="3"/>
    </row>
    <row r="23" spans="1:11" ht="16.5" thickBot="1" x14ac:dyDescent="0.3">
      <c r="A23" s="13" t="s">
        <v>5</v>
      </c>
      <c r="B23" s="33">
        <v>1640</v>
      </c>
      <c r="C23" s="34">
        <v>1640</v>
      </c>
      <c r="D23" s="12">
        <v>9.6</v>
      </c>
      <c r="E23" s="23">
        <v>1640</v>
      </c>
      <c r="F23" s="22">
        <f t="shared" si="0"/>
        <v>2.3679233023866932</v>
      </c>
      <c r="G23" s="35">
        <v>1640</v>
      </c>
      <c r="H23" s="12">
        <v>1.9</v>
      </c>
      <c r="I23" s="36"/>
      <c r="J23" s="3"/>
      <c r="K23" s="3"/>
    </row>
    <row r="24" spans="1:11" ht="16.5" thickBot="1" x14ac:dyDescent="0.3">
      <c r="A24" s="13" t="s">
        <v>25</v>
      </c>
      <c r="B24" s="33">
        <v>1629</v>
      </c>
      <c r="C24" s="34">
        <v>1629</v>
      </c>
      <c r="D24" s="15">
        <v>9.6</v>
      </c>
      <c r="E24" s="38">
        <v>0</v>
      </c>
      <c r="F24" s="22">
        <f t="shared" si="0"/>
        <v>0</v>
      </c>
      <c r="G24" s="35">
        <v>1629</v>
      </c>
      <c r="H24" s="15">
        <v>1.9</v>
      </c>
      <c r="I24" s="36"/>
      <c r="J24" s="3"/>
      <c r="K24" s="3"/>
    </row>
    <row r="25" spans="1:11" ht="16.5" thickBot="1" x14ac:dyDescent="0.3">
      <c r="A25" s="16" t="s">
        <v>26</v>
      </c>
      <c r="B25" s="39"/>
      <c r="C25" s="40">
        <v>1135</v>
      </c>
      <c r="D25" s="18">
        <v>6.6</v>
      </c>
      <c r="E25" s="42">
        <v>0</v>
      </c>
      <c r="F25" s="22">
        <f t="shared" si="0"/>
        <v>0</v>
      </c>
      <c r="G25" s="41"/>
      <c r="H25" s="51"/>
      <c r="I25" s="36"/>
      <c r="J25" s="3"/>
      <c r="K25" s="3"/>
    </row>
    <row r="26" spans="1:11" ht="16.5" thickBot="1" x14ac:dyDescent="0.3">
      <c r="A26" s="43" t="s">
        <v>37</v>
      </c>
      <c r="B26" s="44">
        <v>85807</v>
      </c>
      <c r="C26" s="45">
        <v>17037</v>
      </c>
      <c r="D26" s="46">
        <v>100</v>
      </c>
      <c r="E26" s="45">
        <v>69259</v>
      </c>
      <c r="F26" s="24">
        <f>SUM(F7:F25)</f>
        <v>100.00000000000001</v>
      </c>
      <c r="G26" s="47">
        <v>85807</v>
      </c>
      <c r="H26" s="52">
        <v>100</v>
      </c>
      <c r="I26" s="3"/>
      <c r="J26" s="3"/>
      <c r="K26" s="3"/>
    </row>
    <row r="27" spans="1:11" ht="15.75" x14ac:dyDescent="0.25">
      <c r="A27" s="48"/>
      <c r="B27" s="21"/>
      <c r="C27" s="21"/>
      <c r="D27" s="21"/>
      <c r="E27" s="21"/>
      <c r="F27" s="21"/>
      <c r="G27" s="21"/>
      <c r="H27" s="49"/>
      <c r="I27" s="3"/>
      <c r="J27" s="3"/>
      <c r="K27" s="3"/>
    </row>
    <row r="28" spans="1:11" ht="15.75" x14ac:dyDescent="0.25">
      <c r="A28" s="3"/>
      <c r="B28" s="3"/>
      <c r="C28" s="3"/>
      <c r="D28" s="3"/>
      <c r="E28" s="3"/>
      <c r="F28" s="3"/>
      <c r="G28" s="3"/>
      <c r="H28" s="50"/>
      <c r="I28" s="3"/>
      <c r="J28" s="3"/>
      <c r="K28" s="3"/>
    </row>
    <row r="29" spans="1:11" x14ac:dyDescent="0.25">
      <c r="F29" s="25"/>
    </row>
  </sheetData>
  <mergeCells count="6">
    <mergeCell ref="C2:H2"/>
    <mergeCell ref="C3:H3"/>
    <mergeCell ref="A5:B5"/>
    <mergeCell ref="C5:D5"/>
    <mergeCell ref="E5:F5"/>
    <mergeCell ref="G5:H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&amp;LÖnkormányzati ülés&amp;C2013. november&amp;RFüggelék
5. sz. melléklet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1</vt:i4>
      </vt:variant>
    </vt:vector>
  </HeadingPairs>
  <TitlesOfParts>
    <vt:vector size="10" baseType="lpstr">
      <vt:lpstr>Függelék</vt:lpstr>
      <vt:lpstr>1Osztatlaneredeti</vt:lpstr>
      <vt:lpstr>1aOsztatlavagyonrészl</vt:lpstr>
      <vt:lpstr>1bVáltátveztitkársági eszközök</vt:lpstr>
      <vt:lpstr>1cOsztatlan mód</vt:lpstr>
      <vt:lpstr>2JTT1per18</vt:lpstr>
      <vt:lpstr>3Vételiajánlat</vt:lpstr>
      <vt:lpstr>4Püés vagyonElszámolás</vt:lpstr>
      <vt:lpstr>5Lakosságarány</vt:lpstr>
      <vt:lpstr>'5Lakosságarány'!Nyomtatási_terület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Kiss József</cp:lastModifiedBy>
  <cp:lastPrinted>2013-11-25T08:17:36Z</cp:lastPrinted>
  <dcterms:created xsi:type="dcterms:W3CDTF">2013-03-10T10:49:25Z</dcterms:created>
  <dcterms:modified xsi:type="dcterms:W3CDTF">2013-12-03T13:18:08Z</dcterms:modified>
</cp:coreProperties>
</file>